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28800" windowHeight="13723" activeTab="1"/>
  </bookViews>
  <sheets>
    <sheet name="13-8 Skjema" sheetId="5" r:id="rId1"/>
    <sheet name="13-8 Løsning" sheetId="1" r:id="rId2"/>
  </sheets>
  <definedNames>
    <definedName name="_xlnm.Print_Area" localSheetId="1">'13-8 Løsning'!$B$4:$F$34</definedName>
    <definedName name="_xlnm.Print_Area" localSheetId="0">'13-8 Skjema'!$B$4:$E$34</definedName>
  </definedNames>
  <calcPr calcId="152511"/>
</workbook>
</file>

<file path=xl/calcChain.xml><?xml version="1.0" encoding="utf-8"?>
<calcChain xmlns="http://schemas.openxmlformats.org/spreadsheetml/2006/main">
  <c r="D39" i="5" l="1"/>
  <c r="G112" i="1" l="1"/>
  <c r="M39" i="1"/>
  <c r="L39" i="1"/>
  <c r="K39" i="1"/>
  <c r="J39" i="1"/>
  <c r="I39" i="1"/>
  <c r="H39" i="1"/>
  <c r="G39" i="1"/>
  <c r="F39" i="1"/>
  <c r="D39" i="1"/>
  <c r="O36" i="1"/>
  <c r="P36" i="1" s="1"/>
  <c r="O35" i="1"/>
  <c r="P35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Q22" i="1" s="1"/>
  <c r="O20" i="1"/>
  <c r="Q20" i="1" s="1"/>
  <c r="O19" i="1"/>
  <c r="Q19" i="1" s="1"/>
  <c r="O18" i="1"/>
  <c r="Q18" i="1" s="1"/>
  <c r="O16" i="1"/>
  <c r="Q16" i="1" s="1"/>
  <c r="O15" i="1"/>
  <c r="Q15" i="1" s="1"/>
  <c r="O14" i="1"/>
  <c r="Q14" i="1" s="1"/>
  <c r="O13" i="1"/>
  <c r="Q13" i="1" s="1"/>
  <c r="O12" i="1"/>
  <c r="Q12" i="1" s="1"/>
  <c r="O11" i="1"/>
  <c r="Q11" i="1" s="1"/>
  <c r="O10" i="1"/>
  <c r="Q10" i="1" s="1"/>
  <c r="O9" i="1"/>
  <c r="Q9" i="1" s="1"/>
  <c r="O8" i="1"/>
  <c r="Q8" i="1" s="1"/>
  <c r="O7" i="1"/>
  <c r="Q7" i="1" s="1"/>
  <c r="O6" i="1"/>
  <c r="Q6" i="1" s="1"/>
  <c r="G109" i="1" l="1"/>
  <c r="H107" i="1"/>
  <c r="D111" i="1" l="1"/>
  <c r="G111" i="1" s="1"/>
  <c r="G113" i="1" l="1"/>
  <c r="N21" i="1"/>
  <c r="O21" i="1" s="1"/>
  <c r="Q21" i="1" s="1"/>
  <c r="N37" i="1" l="1"/>
  <c r="O37" i="1" s="1"/>
  <c r="P37" i="1" s="1"/>
  <c r="G115" i="1"/>
  <c r="G117" i="1" s="1"/>
  <c r="N38" i="1" l="1"/>
  <c r="O38" i="1" s="1"/>
  <c r="P38" i="1" s="1"/>
  <c r="P39" i="1" s="1"/>
  <c r="N17" i="1"/>
  <c r="O17" i="1" l="1"/>
  <c r="N39" i="1"/>
  <c r="Q17" i="1" l="1"/>
  <c r="Q39" i="1" s="1"/>
  <c r="O39" i="1"/>
</calcChain>
</file>

<file path=xl/sharedStrings.xml><?xml version="1.0" encoding="utf-8"?>
<sst xmlns="http://schemas.openxmlformats.org/spreadsheetml/2006/main" count="221" uniqueCount="140">
  <si>
    <t>Saldo-</t>
  </si>
  <si>
    <t>Oppgjørsposteringer</t>
  </si>
  <si>
    <t>Resultat</t>
  </si>
  <si>
    <t>Balanse</t>
  </si>
  <si>
    <t>balanse</t>
  </si>
  <si>
    <t>4 avskr</t>
  </si>
  <si>
    <t>4 salg</t>
  </si>
  <si>
    <t>Produksjonsutstyr</t>
  </si>
  <si>
    <t>Anleggsaksjer</t>
  </si>
  <si>
    <t>Råvarelager</t>
  </si>
  <si>
    <t>Ferdige varer</t>
  </si>
  <si>
    <t>Kundefordringer</t>
  </si>
  <si>
    <t>Aksjer, børsnoterte</t>
  </si>
  <si>
    <t>Aksjer laveste verdis pr.</t>
  </si>
  <si>
    <t>Aksjer porteføljeprins.</t>
  </si>
  <si>
    <t>Bank</t>
  </si>
  <si>
    <t>Aksjekapital</t>
  </si>
  <si>
    <t>Annen egenkapital</t>
  </si>
  <si>
    <t>Langsiktig gjeld</t>
  </si>
  <si>
    <t>Kassekreditt</t>
  </si>
  <si>
    <t>Leverandørgjeld</t>
  </si>
  <si>
    <t>Avs. betalbar skatt</t>
  </si>
  <si>
    <t>Div. gjeld</t>
  </si>
  <si>
    <t>Driftsinntekter</t>
  </si>
  <si>
    <t>Salg anlegg</t>
  </si>
  <si>
    <t>Salg aksjer børsnoterte</t>
  </si>
  <si>
    <t>Salg aksjer lav.v.prinsipp</t>
  </si>
  <si>
    <t>Vareforbruk råvarer</t>
  </si>
  <si>
    <t>Endring VIA/FV</t>
  </si>
  <si>
    <t>Lønnskostnader</t>
  </si>
  <si>
    <t>Avskrivninger</t>
  </si>
  <si>
    <t>Driftskostnader</t>
  </si>
  <si>
    <t>Betalbar skatt</t>
  </si>
  <si>
    <t>Avsatt til annen EK</t>
  </si>
  <si>
    <t>Gevinst salg aksjer</t>
  </si>
  <si>
    <t>Tap salg aksjer</t>
  </si>
  <si>
    <t>Gevinst verdijustering aksjer</t>
  </si>
  <si>
    <t>Tap verdijustering aksjer</t>
  </si>
  <si>
    <t>Aksjer §5-5</t>
  </si>
  <si>
    <t>Salg aksjer §5-5</t>
  </si>
  <si>
    <t>Anleggsaksjene kan ikke oppskrives ut over anskaffelseskost, selv om de tilfredsstiller kravene i § 5-8.</t>
  </si>
  <si>
    <t>Fører nedskrivningen som en del av verdien av råvarer UB = 270.</t>
  </si>
  <si>
    <t>ÅRETS AVSKRIVNING:</t>
  </si>
  <si>
    <t>Eie 1.1.</t>
  </si>
  <si>
    <t>Solgt</t>
  </si>
  <si>
    <t>Beløp</t>
  </si>
  <si>
    <t>Andel av år</t>
  </si>
  <si>
    <t>%</t>
  </si>
  <si>
    <t xml:space="preserve"> 1/1 år:</t>
  </si>
  <si>
    <t>Anskaffet</t>
  </si>
  <si>
    <t>Bokført verdi solgt driftsmiddel:</t>
  </si>
  <si>
    <t>Anskaffelseskost:</t>
  </si>
  <si>
    <t>Salgsoppgjør:</t>
  </si>
  <si>
    <t>Salgspris</t>
  </si>
  <si>
    <t>Bokført verdi avgang</t>
  </si>
  <si>
    <t>RESULTAT SALG</t>
  </si>
  <si>
    <t>Sum</t>
  </si>
  <si>
    <t>Børsnoterte aksjer</t>
  </si>
  <si>
    <t xml:space="preserve">Bokført verdi solgt:  </t>
  </si>
  <si>
    <t xml:space="preserve">100 * 3 = </t>
  </si>
  <si>
    <t xml:space="preserve">Resultat salg:  </t>
  </si>
  <si>
    <t>100 * (5 – 3) =</t>
  </si>
  <si>
    <t xml:space="preserve"> =</t>
  </si>
  <si>
    <t xml:space="preserve">Kursjustering aksjer som er i eie 31.12.      </t>
  </si>
  <si>
    <t>A:  100 * 3 + B: 100 * 1 =</t>
  </si>
  <si>
    <t>Laveste verdis prinsipp:</t>
  </si>
  <si>
    <t xml:space="preserve">(2,25 – 1) * 100 = </t>
  </si>
  <si>
    <t xml:space="preserve">Kursjustering aksjer som er i eie 31.12. D:  100 * (1,25-0,75) + E: 100 * (1,5-1,75) = </t>
  </si>
  <si>
    <t>Porteføljeprinsippet:</t>
  </si>
  <si>
    <t>Verdi</t>
  </si>
  <si>
    <t>Selskap</t>
  </si>
  <si>
    <t>Antall</t>
  </si>
  <si>
    <t>Kurs 1.1.</t>
  </si>
  <si>
    <t>Kurs 31.12.</t>
  </si>
  <si>
    <t>G</t>
  </si>
  <si>
    <t>H</t>
  </si>
  <si>
    <t>I</t>
  </si>
  <si>
    <t>1.1.</t>
  </si>
  <si>
    <t>Anskaff.</t>
  </si>
  <si>
    <t>31.12.</t>
  </si>
  <si>
    <t>Endring</t>
  </si>
  <si>
    <t>Aksjene ble anskaffetfor 700. Verdien pr. 1.1. er 550.  Kursverdien pr. 31.12. er 800. Man kan da reverere nedskrivningen</t>
  </si>
  <si>
    <t>(150), men ikke føre høyere verdi for det ville innebære en oppskrivning sammenlignet med anskaffelseskost.</t>
  </si>
  <si>
    <t>Kurs IB /</t>
  </si>
  <si>
    <t>Kurs</t>
  </si>
  <si>
    <t>Avregning</t>
  </si>
  <si>
    <t xml:space="preserve">IB/Endr </t>
  </si>
  <si>
    <t>Antall et.</t>
  </si>
  <si>
    <t>Verdi etter</t>
  </si>
  <si>
    <t xml:space="preserve">Gjenn. </t>
  </si>
  <si>
    <t>Resultatoppgjør</t>
  </si>
  <si>
    <t>Dato</t>
  </si>
  <si>
    <t>kjøp</t>
  </si>
  <si>
    <t>salg</t>
  </si>
  <si>
    <t>verdi</t>
  </si>
  <si>
    <t>siste kjøp</t>
  </si>
  <si>
    <t>kost</t>
  </si>
  <si>
    <t>Ansk.kost</t>
  </si>
  <si>
    <t>Salgsverdi</t>
  </si>
  <si>
    <t>Avregn.verdi</t>
  </si>
  <si>
    <t>IB</t>
  </si>
  <si>
    <t>Salg</t>
  </si>
  <si>
    <t>Kjøp</t>
  </si>
  <si>
    <t>UB</t>
  </si>
  <si>
    <t>Verdi UB:</t>
  </si>
  <si>
    <t>Korrigering skatt</t>
  </si>
  <si>
    <t>Årsresultat</t>
  </si>
  <si>
    <t>Avsatt annen EK</t>
  </si>
  <si>
    <t>5 Børsn.ak.</t>
  </si>
  <si>
    <t>6 Lvp aks</t>
  </si>
  <si>
    <t>7 Portf.aks.</t>
  </si>
  <si>
    <t>8 Aksj. §5-5</t>
  </si>
  <si>
    <t>9 Avslut.</t>
  </si>
  <si>
    <t xml:space="preserve">                                                                          D+50            E:    -25                =    </t>
  </si>
  <si>
    <t>Konto-</t>
  </si>
  <si>
    <t>Kontonavn</t>
  </si>
  <si>
    <t>nr.</t>
  </si>
  <si>
    <t>Endelig</t>
  </si>
  <si>
    <t>saldobalanse</t>
  </si>
  <si>
    <t>LØSNING:</t>
  </si>
  <si>
    <t>Føres</t>
  </si>
  <si>
    <t>Kurs ansk.</t>
  </si>
  <si>
    <t>Konto</t>
  </si>
  <si>
    <t>Transak.</t>
  </si>
  <si>
    <t>Oppgj.</t>
  </si>
  <si>
    <t>End. sald</t>
  </si>
  <si>
    <t>Kjøp aksjer</t>
  </si>
  <si>
    <t>Salg aksjer</t>
  </si>
  <si>
    <t>S.oppgj</t>
  </si>
  <si>
    <t>Aksjer</t>
  </si>
  <si>
    <t>Gevinst aksjesalg</t>
  </si>
  <si>
    <t>Tap aksjesalg</t>
  </si>
  <si>
    <t>Skattekostnad</t>
  </si>
  <si>
    <t>Oppgave 13-8 Tabellarisk avslutning Løsning</t>
  </si>
  <si>
    <t>Resultat før skattekostnad</t>
  </si>
  <si>
    <t>Oppgave 13-8 Tabellarisk avslutning Skjema</t>
  </si>
  <si>
    <t>Denne økningen må splittes i to:</t>
  </si>
  <si>
    <t>1: Konsekvensen av endring regnskapsprinsipp. Det utgjør 650 - 500 = 150.</t>
  </si>
  <si>
    <t>2: Verdiendringen i året: 900 - 650 = 250.</t>
  </si>
  <si>
    <r>
      <t xml:space="preserve">UB ferdigvarer er 900, (full) tilvirkningskost.  Økningen blir 900 - 500 = </t>
    </r>
    <r>
      <rPr>
        <u/>
        <sz val="10"/>
        <rFont val="Trebuchet MS"/>
        <family val="2"/>
      </rPr>
      <t>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</si>
</sst>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Trebuchet MS"/>
    </font>
    <font>
      <sz val="10"/>
      <name val="Trebuchet MS"/>
      <family val="2"/>
    </font>
    <font>
      <sz val="10"/>
      <name val="Arial"/>
      <family val="2"/>
    </font>
    <font>
      <b/>
      <u/>
      <sz val="10"/>
      <color theme="1"/>
      <name val="Trebuchet MS"/>
      <family val="2"/>
    </font>
    <font>
      <b/>
      <u/>
      <sz val="10"/>
      <color indexed="8"/>
      <name val="Trebuchet MS"/>
      <family val="2"/>
    </font>
    <font>
      <b/>
      <sz val="10"/>
      <name val="Trebuchet MS"/>
      <family val="2"/>
    </font>
    <font>
      <b/>
      <u/>
      <sz val="10"/>
      <name val="Trebuchet MS"/>
      <family val="2"/>
    </font>
    <font>
      <i/>
      <sz val="10"/>
      <name val="Trebuchet MS"/>
      <family val="2"/>
    </font>
    <font>
      <u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/>
    <xf numFmtId="0" fontId="5" fillId="0" borderId="0" xfId="0" applyFont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3" fontId="1" fillId="0" borderId="1" xfId="0" applyNumberFormat="1" applyFont="1" applyBorder="1"/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2" xfId="0" applyNumberFormat="1" applyFont="1" applyBorder="1"/>
    <xf numFmtId="3" fontId="1" fillId="0" borderId="2" xfId="0" applyNumberFormat="1" applyFont="1" applyBorder="1" applyAlignment="1">
      <alignment horizontal="center"/>
    </xf>
    <xf numFmtId="3" fontId="1" fillId="0" borderId="0" xfId="0" applyNumberFormat="1" applyFont="1" applyBorder="1"/>
    <xf numFmtId="9" fontId="1" fillId="0" borderId="0" xfId="0" applyNumberFormat="1" applyFont="1" applyBorder="1"/>
    <xf numFmtId="2" fontId="1" fillId="0" borderId="0" xfId="0" applyNumberFormat="1" applyFont="1" applyBorder="1"/>
    <xf numFmtId="3" fontId="7" fillId="0" borderId="0" xfId="0" applyNumberFormat="1" applyFont="1"/>
    <xf numFmtId="3" fontId="1" fillId="0" borderId="0" xfId="0" applyNumberFormat="1" applyFont="1"/>
    <xf numFmtId="0" fontId="7" fillId="0" borderId="0" xfId="0" applyFont="1"/>
    <xf numFmtId="0" fontId="1" fillId="0" borderId="0" xfId="0" applyNumberFormat="1" applyFont="1" applyBorder="1"/>
    <xf numFmtId="0" fontId="1" fillId="0" borderId="3" xfId="0" applyNumberFormat="1" applyFont="1" applyBorder="1"/>
    <xf numFmtId="2" fontId="1" fillId="0" borderId="0" xfId="0" applyNumberFormat="1" applyFont="1"/>
    <xf numFmtId="0" fontId="1" fillId="0" borderId="2" xfId="0" applyNumberFormat="1" applyFont="1" applyBorder="1"/>
    <xf numFmtId="2" fontId="1" fillId="0" borderId="2" xfId="0" applyNumberFormat="1" applyFont="1" applyBorder="1"/>
    <xf numFmtId="0" fontId="8" fillId="0" borderId="0" xfId="0" applyFont="1" applyAlignment="1">
      <alignment vertical="center"/>
    </xf>
    <xf numFmtId="0" fontId="8" fillId="0" borderId="0" xfId="0" applyFont="1"/>
    <xf numFmtId="0" fontId="1" fillId="0" borderId="1" xfId="0" applyFont="1" applyBorder="1"/>
    <xf numFmtId="0" fontId="1" fillId="0" borderId="10" xfId="0" applyFont="1" applyBorder="1" applyAlignment="1">
      <alignment horizontal="right"/>
    </xf>
    <xf numFmtId="0" fontId="1" fillId="0" borderId="4" xfId="0" applyFont="1" applyBorder="1"/>
    <xf numFmtId="3" fontId="1" fillId="0" borderId="5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4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1" applyFont="1" applyBorder="1"/>
    <xf numFmtId="0" fontId="1" fillId="0" borderId="8" xfId="1" applyFont="1" applyBorder="1" applyAlignment="1">
      <alignment horizontal="center"/>
    </xf>
    <xf numFmtId="0" fontId="5" fillId="0" borderId="0" xfId="1" applyFont="1"/>
    <xf numFmtId="0" fontId="1" fillId="0" borderId="10" xfId="1" applyFont="1" applyBorder="1"/>
    <xf numFmtId="0" fontId="1" fillId="0" borderId="2" xfId="1" applyFont="1" applyBorder="1"/>
    <xf numFmtId="0" fontId="1" fillId="0" borderId="11" xfId="1" applyFont="1" applyBorder="1"/>
    <xf numFmtId="0" fontId="1" fillId="0" borderId="4" xfId="1" applyFont="1" applyBorder="1"/>
    <xf numFmtId="0" fontId="1" fillId="0" borderId="4" xfId="1" applyFont="1" applyBorder="1" applyAlignment="1">
      <alignment horizontal="right"/>
    </xf>
    <xf numFmtId="0" fontId="1" fillId="0" borderId="4" xfId="1" applyFont="1" applyBorder="1" applyAlignment="1">
      <alignment horizontal="center"/>
    </xf>
    <xf numFmtId="0" fontId="1" fillId="0" borderId="1" xfId="1" applyFont="1" applyBorder="1"/>
    <xf numFmtId="0" fontId="1" fillId="0" borderId="4" xfId="1" applyFont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center"/>
    </xf>
    <xf numFmtId="0" fontId="1" fillId="0" borderId="1" xfId="1" applyFont="1" applyFill="1" applyBorder="1"/>
    <xf numFmtId="3" fontId="1" fillId="0" borderId="1" xfId="1" applyNumberFormat="1" applyFont="1" applyBorder="1"/>
    <xf numFmtId="2" fontId="1" fillId="0" borderId="1" xfId="1" applyNumberFormat="1" applyFont="1" applyBorder="1"/>
    <xf numFmtId="0" fontId="1" fillId="0" borderId="0" xfId="1" applyFont="1"/>
    <xf numFmtId="0" fontId="1" fillId="0" borderId="0" xfId="1" applyFont="1" applyBorder="1"/>
    <xf numFmtId="3" fontId="1" fillId="0" borderId="0" xfId="1" applyNumberFormat="1" applyFont="1" applyBorder="1"/>
    <xf numFmtId="2" fontId="1" fillId="0" borderId="0" xfId="1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9" fontId="1" fillId="0" borderId="0" xfId="0" applyNumberFormat="1" applyFont="1"/>
    <xf numFmtId="165" fontId="1" fillId="0" borderId="3" xfId="0" applyNumberFormat="1" applyFont="1" applyBorder="1"/>
    <xf numFmtId="9" fontId="1" fillId="0" borderId="3" xfId="0" applyNumberFormat="1" applyFont="1" applyBorder="1"/>
    <xf numFmtId="164" fontId="1" fillId="0" borderId="3" xfId="0" applyNumberFormat="1" applyFont="1" applyBorder="1"/>
    <xf numFmtId="164" fontId="1" fillId="0" borderId="2" xfId="0" applyNumberFormat="1" applyFont="1" applyBorder="1"/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/>
    <xf numFmtId="164" fontId="1" fillId="2" borderId="1" xfId="0" applyNumberFormat="1" applyFont="1" applyFill="1" applyBorder="1"/>
    <xf numFmtId="0" fontId="1" fillId="3" borderId="8" xfId="0" applyFont="1" applyFill="1" applyBorder="1" applyAlignment="1">
      <alignment horizontal="center"/>
    </xf>
    <xf numFmtId="3" fontId="1" fillId="3" borderId="8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1" fillId="3" borderId="11" xfId="0" applyFont="1" applyFill="1" applyBorder="1"/>
    <xf numFmtId="2" fontId="1" fillId="3" borderId="8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left"/>
    </xf>
    <xf numFmtId="2" fontId="1" fillId="3" borderId="4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1" fillId="3" borderId="8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1" applyFont="1" applyFill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Fill="1" applyBorder="1"/>
    <xf numFmtId="3" fontId="1" fillId="3" borderId="10" xfId="0" applyNumberFormat="1" applyFont="1" applyFill="1" applyBorder="1" applyAlignment="1">
      <alignment horizontal="center"/>
    </xf>
    <xf numFmtId="0" fontId="1" fillId="0" borderId="10" xfId="0" applyFont="1" applyBorder="1"/>
    <xf numFmtId="0" fontId="1" fillId="0" borderId="1" xfId="0" applyFont="1" applyBorder="1" applyAlignment="1">
      <alignment horizontal="right"/>
    </xf>
  </cellXfs>
  <cellStyles count="4">
    <cellStyle name="Normal" xfId="0" builtinId="0"/>
    <cellStyle name="Normal 2" xfId="2"/>
    <cellStyle name="Normal 2 2" xfId="3"/>
    <cellStyle name="Normal_Forelesning finansregnska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39"/>
  <sheetViews>
    <sheetView showGridLines="0" topLeftCell="B1" workbookViewId="0">
      <selection activeCell="F46" sqref="F46"/>
    </sheetView>
  </sheetViews>
  <sheetFormatPr defaultColWidth="9.1640625" defaultRowHeight="12.9" x14ac:dyDescent="0.35"/>
  <cols>
    <col min="1" max="1" width="5" style="6" customWidth="1"/>
    <col min="2" max="2" width="6.83203125" style="7" customWidth="1"/>
    <col min="3" max="3" width="23.25" style="6" customWidth="1"/>
    <col min="4" max="4" width="8.75" style="6" customWidth="1"/>
    <col min="5" max="10" width="10" style="6" customWidth="1"/>
    <col min="11" max="11" width="10.25" style="6" customWidth="1"/>
    <col min="12" max="12" width="10.58203125" style="6" customWidth="1"/>
    <col min="13" max="13" width="10" style="6" customWidth="1"/>
    <col min="14" max="14" width="12" style="6" customWidth="1"/>
    <col min="15" max="16" width="9.83203125" style="6" customWidth="1"/>
    <col min="17" max="17" width="8.25" style="6" customWidth="1"/>
    <col min="18" max="19" width="11.4140625" style="6" customWidth="1"/>
    <col min="20" max="20" width="14.83203125" style="6" hidden="1" customWidth="1"/>
    <col min="21" max="23" width="11.4140625" style="6" hidden="1" customWidth="1"/>
    <col min="24" max="256" width="11.4140625" style="6" customWidth="1"/>
    <col min="257" max="16384" width="9.1640625" style="6"/>
  </cols>
  <sheetData>
    <row r="2" spans="2:17" x14ac:dyDescent="0.35">
      <c r="B2" s="4" t="s">
        <v>135</v>
      </c>
      <c r="C2" s="5"/>
      <c r="D2" s="5"/>
      <c r="E2" s="5"/>
      <c r="F2" s="5"/>
    </row>
    <row r="4" spans="2:17" s="7" customFormat="1" x14ac:dyDescent="0.35">
      <c r="B4" s="73" t="s">
        <v>114</v>
      </c>
      <c r="C4" s="74" t="s">
        <v>115</v>
      </c>
      <c r="D4" s="74" t="s">
        <v>0</v>
      </c>
      <c r="E4" s="92"/>
      <c r="F4" s="75"/>
      <c r="G4" s="75"/>
      <c r="H4" s="75"/>
      <c r="I4" s="75" t="s">
        <v>1</v>
      </c>
      <c r="J4" s="75"/>
      <c r="K4" s="75"/>
      <c r="L4" s="75"/>
      <c r="M4" s="75"/>
      <c r="N4" s="76"/>
      <c r="O4" s="77" t="s">
        <v>117</v>
      </c>
      <c r="P4" s="74" t="s">
        <v>2</v>
      </c>
      <c r="Q4" s="74" t="s">
        <v>3</v>
      </c>
    </row>
    <row r="5" spans="2:17" s="7" customFormat="1" x14ac:dyDescent="0.35">
      <c r="B5" s="78" t="s">
        <v>116</v>
      </c>
      <c r="C5" s="79"/>
      <c r="D5" s="79" t="s">
        <v>4</v>
      </c>
      <c r="E5" s="79">
        <v>1</v>
      </c>
      <c r="F5" s="80">
        <v>2</v>
      </c>
      <c r="G5" s="80">
        <v>3</v>
      </c>
      <c r="H5" s="80" t="s">
        <v>5</v>
      </c>
      <c r="I5" s="80" t="s">
        <v>6</v>
      </c>
      <c r="J5" s="80" t="s">
        <v>108</v>
      </c>
      <c r="K5" s="81" t="s">
        <v>109</v>
      </c>
      <c r="L5" s="81" t="s">
        <v>110</v>
      </c>
      <c r="M5" s="81" t="s">
        <v>111</v>
      </c>
      <c r="N5" s="80" t="s">
        <v>112</v>
      </c>
      <c r="O5" s="82" t="s">
        <v>118</v>
      </c>
      <c r="P5" s="79"/>
      <c r="Q5" s="79"/>
    </row>
    <row r="6" spans="2:17" ht="15" customHeight="1" x14ac:dyDescent="0.35">
      <c r="B6" s="70">
        <v>1200</v>
      </c>
      <c r="C6" s="71" t="s">
        <v>7</v>
      </c>
      <c r="D6" s="83">
        <v>7250</v>
      </c>
      <c r="E6" s="9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2:17" ht="15" customHeight="1" x14ac:dyDescent="0.35">
      <c r="B7" s="70">
        <v>1350</v>
      </c>
      <c r="C7" s="71" t="s">
        <v>8</v>
      </c>
      <c r="D7" s="83">
        <v>800</v>
      </c>
      <c r="E7" s="9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2:17" ht="15" customHeight="1" x14ac:dyDescent="0.35">
      <c r="B8" s="70">
        <v>1400</v>
      </c>
      <c r="C8" s="71" t="s">
        <v>9</v>
      </c>
      <c r="D8" s="83">
        <v>250</v>
      </c>
      <c r="E8" s="91"/>
      <c r="F8" s="12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2:17" ht="15" customHeight="1" x14ac:dyDescent="0.35">
      <c r="B9" s="70">
        <v>1440</v>
      </c>
      <c r="C9" s="71" t="s">
        <v>10</v>
      </c>
      <c r="D9" s="83">
        <v>500</v>
      </c>
      <c r="E9" s="91"/>
      <c r="F9" s="12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2:17" ht="15" customHeight="1" x14ac:dyDescent="0.35">
      <c r="B10" s="70">
        <v>1500</v>
      </c>
      <c r="C10" s="71" t="s">
        <v>11</v>
      </c>
      <c r="D10" s="83">
        <v>600</v>
      </c>
      <c r="E10" s="9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2:17" ht="15" customHeight="1" x14ac:dyDescent="0.35">
      <c r="B11" s="70">
        <v>1810</v>
      </c>
      <c r="C11" s="71" t="s">
        <v>12</v>
      </c>
      <c r="D11" s="83">
        <v>1000</v>
      </c>
      <c r="E11" s="9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2:17" ht="15" customHeight="1" x14ac:dyDescent="0.35">
      <c r="B12" s="70">
        <v>1820</v>
      </c>
      <c r="C12" s="71" t="s">
        <v>13</v>
      </c>
      <c r="D12" s="83">
        <v>350</v>
      </c>
      <c r="E12" s="9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2:17" ht="15" customHeight="1" x14ac:dyDescent="0.35">
      <c r="B13" s="70">
        <v>1821</v>
      </c>
      <c r="C13" s="71" t="s">
        <v>14</v>
      </c>
      <c r="D13" s="83">
        <v>550</v>
      </c>
      <c r="E13" s="9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2:17" ht="15" customHeight="1" x14ac:dyDescent="0.35">
      <c r="B14" s="70">
        <v>1822</v>
      </c>
      <c r="C14" s="71" t="s">
        <v>38</v>
      </c>
      <c r="D14" s="83">
        <v>1822</v>
      </c>
      <c r="E14" s="9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2:17" ht="15" customHeight="1" x14ac:dyDescent="0.35">
      <c r="B15" s="70">
        <v>1920</v>
      </c>
      <c r="C15" s="71" t="s">
        <v>15</v>
      </c>
      <c r="D15" s="83">
        <v>1000</v>
      </c>
      <c r="E15" s="9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2:17" ht="15" customHeight="1" x14ac:dyDescent="0.35">
      <c r="B16" s="70">
        <v>2000</v>
      </c>
      <c r="C16" s="71" t="s">
        <v>16</v>
      </c>
      <c r="D16" s="83">
        <v>-2500</v>
      </c>
      <c r="E16" s="9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2:17" ht="15" customHeight="1" x14ac:dyDescent="0.35">
      <c r="B17" s="70">
        <v>2050</v>
      </c>
      <c r="C17" s="71" t="s">
        <v>17</v>
      </c>
      <c r="D17" s="83">
        <v>-3750</v>
      </c>
      <c r="E17" s="9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2:17" ht="15" customHeight="1" x14ac:dyDescent="0.35">
      <c r="B18" s="70">
        <v>2240</v>
      </c>
      <c r="C18" s="71" t="s">
        <v>18</v>
      </c>
      <c r="D18" s="83">
        <v>-3125</v>
      </c>
      <c r="E18" s="9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2:17" ht="15" customHeight="1" x14ac:dyDescent="0.35">
      <c r="B19" s="70">
        <v>2380</v>
      </c>
      <c r="C19" s="71" t="s">
        <v>19</v>
      </c>
      <c r="D19" s="83">
        <v>-982</v>
      </c>
      <c r="E19" s="9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2:17" ht="15" customHeight="1" x14ac:dyDescent="0.35">
      <c r="B20" s="70">
        <v>2400</v>
      </c>
      <c r="C20" s="71" t="s">
        <v>20</v>
      </c>
      <c r="D20" s="83">
        <v>-450</v>
      </c>
      <c r="E20" s="9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2:17" ht="15" customHeight="1" x14ac:dyDescent="0.35">
      <c r="B21" s="70">
        <v>2500</v>
      </c>
      <c r="C21" s="71" t="s">
        <v>21</v>
      </c>
      <c r="D21" s="83">
        <v>-5</v>
      </c>
      <c r="E21" s="9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2:17" ht="15" customHeight="1" x14ac:dyDescent="0.35">
      <c r="B22" s="70">
        <v>2990</v>
      </c>
      <c r="C22" s="71" t="s">
        <v>22</v>
      </c>
      <c r="D22" s="83">
        <v>-750</v>
      </c>
      <c r="E22" s="9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2:17" ht="15" customHeight="1" x14ac:dyDescent="0.35">
      <c r="B23" s="70">
        <v>3000</v>
      </c>
      <c r="C23" s="71" t="s">
        <v>23</v>
      </c>
      <c r="D23" s="83">
        <v>-7500</v>
      </c>
      <c r="E23" s="9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2:17" ht="15" customHeight="1" x14ac:dyDescent="0.35">
      <c r="B24" s="70">
        <v>3800</v>
      </c>
      <c r="C24" s="71" t="s">
        <v>24</v>
      </c>
      <c r="D24" s="83">
        <v>-400</v>
      </c>
      <c r="E24" s="9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2:17" ht="15" customHeight="1" x14ac:dyDescent="0.35">
      <c r="B25" s="70">
        <v>4000</v>
      </c>
      <c r="C25" s="71" t="s">
        <v>27</v>
      </c>
      <c r="D25" s="83">
        <v>3000</v>
      </c>
      <c r="E25" s="9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2:17" ht="15" customHeight="1" x14ac:dyDescent="0.35">
      <c r="B26" s="70">
        <v>4290</v>
      </c>
      <c r="C26" s="71" t="s">
        <v>28</v>
      </c>
      <c r="D26" s="83">
        <v>0</v>
      </c>
      <c r="E26" s="91"/>
      <c r="F26" s="11"/>
      <c r="G26" s="12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2:17" ht="15" customHeight="1" x14ac:dyDescent="0.35">
      <c r="B27" s="70">
        <v>5000</v>
      </c>
      <c r="C27" s="71" t="s">
        <v>29</v>
      </c>
      <c r="D27" s="83">
        <v>1500</v>
      </c>
      <c r="E27" s="9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2:17" ht="15" customHeight="1" x14ac:dyDescent="0.35">
      <c r="B28" s="70">
        <v>6000</v>
      </c>
      <c r="C28" s="71" t="s">
        <v>30</v>
      </c>
      <c r="D28" s="83">
        <v>0</v>
      </c>
      <c r="E28" s="9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2:17" ht="15" customHeight="1" x14ac:dyDescent="0.35">
      <c r="B29" s="70">
        <v>7900</v>
      </c>
      <c r="C29" s="71" t="s">
        <v>31</v>
      </c>
      <c r="D29" s="83">
        <v>2000</v>
      </c>
      <c r="E29" s="9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2:17" ht="15" customHeight="1" x14ac:dyDescent="0.35">
      <c r="B30" s="70">
        <v>8050</v>
      </c>
      <c r="C30" s="71" t="s">
        <v>36</v>
      </c>
      <c r="D30" s="83">
        <v>0</v>
      </c>
      <c r="E30" s="9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2:17" ht="15" customHeight="1" x14ac:dyDescent="0.35">
      <c r="B31" s="70">
        <v>8080</v>
      </c>
      <c r="C31" s="71" t="s">
        <v>37</v>
      </c>
      <c r="D31" s="83"/>
      <c r="E31" s="9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2:17" ht="15" customHeight="1" x14ac:dyDescent="0.35">
      <c r="B32" s="70">
        <v>8101</v>
      </c>
      <c r="C32" s="71" t="s">
        <v>25</v>
      </c>
      <c r="D32" s="83">
        <v>-500</v>
      </c>
      <c r="E32" s="9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2:17" ht="15" customHeight="1" x14ac:dyDescent="0.35">
      <c r="B33" s="70">
        <v>8102</v>
      </c>
      <c r="C33" s="71" t="s">
        <v>26</v>
      </c>
      <c r="D33" s="83">
        <v>-225</v>
      </c>
      <c r="E33" s="9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2:17" ht="15" customHeight="1" x14ac:dyDescent="0.35">
      <c r="B34" s="70">
        <v>8103</v>
      </c>
      <c r="C34" s="71" t="s">
        <v>39</v>
      </c>
      <c r="D34" s="83">
        <v>-435</v>
      </c>
      <c r="E34" s="9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2:17" ht="15" customHeight="1" x14ac:dyDescent="0.35">
      <c r="B35" s="70">
        <v>8150</v>
      </c>
      <c r="C35" s="71" t="s">
        <v>34</v>
      </c>
      <c r="D35" s="72"/>
      <c r="E35" s="12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2:17" ht="15" customHeight="1" x14ac:dyDescent="0.35">
      <c r="B36" s="70">
        <v>8200</v>
      </c>
      <c r="C36" s="71" t="s">
        <v>35</v>
      </c>
      <c r="D36" s="72">
        <v>0</v>
      </c>
      <c r="E36" s="12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2:17" ht="15" customHeight="1" x14ac:dyDescent="0.35">
      <c r="B37" s="70">
        <v>8300</v>
      </c>
      <c r="C37" s="71" t="s">
        <v>32</v>
      </c>
      <c r="D37" s="72">
        <v>0</v>
      </c>
      <c r="E37" s="12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2:17" ht="15" customHeight="1" x14ac:dyDescent="0.35">
      <c r="B38" s="70">
        <v>8960</v>
      </c>
      <c r="C38" s="71" t="s">
        <v>33</v>
      </c>
      <c r="D38" s="72">
        <v>0</v>
      </c>
      <c r="E38" s="12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2:17" s="7" customFormat="1" ht="15" customHeight="1" x14ac:dyDescent="0.35">
      <c r="B39" s="70"/>
      <c r="C39" s="71" t="s">
        <v>56</v>
      </c>
      <c r="D39" s="72">
        <f>SUM(D6:D38)</f>
        <v>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</sheetData>
  <pageMargins left="0.74803149606299213" right="0.74803149606299213" top="0.98425196850393704" bottom="0.98425196850393704" header="0.51181102362204722" footer="0.51181102362204722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118"/>
  <sheetViews>
    <sheetView showGridLines="0" tabSelected="1" topLeftCell="A4" workbookViewId="0">
      <selection activeCell="B4" sqref="B4:Q39"/>
    </sheetView>
  </sheetViews>
  <sheetFormatPr defaultColWidth="9.1640625" defaultRowHeight="12.9" x14ac:dyDescent="0.35"/>
  <cols>
    <col min="1" max="1" width="5" style="6" customWidth="1"/>
    <col min="2" max="2" width="6.83203125" style="7" customWidth="1"/>
    <col min="3" max="3" width="23.25" style="6" customWidth="1"/>
    <col min="4" max="5" width="8.75" style="6" customWidth="1"/>
    <col min="6" max="11" width="10" style="6" customWidth="1"/>
    <col min="12" max="12" width="10.25" style="6" customWidth="1"/>
    <col min="13" max="13" width="10.58203125" style="6" customWidth="1"/>
    <col min="14" max="14" width="10" style="6" customWidth="1"/>
    <col min="15" max="15" width="12" style="6" customWidth="1"/>
    <col min="16" max="17" width="9.83203125" style="6" customWidth="1"/>
    <col min="18" max="18" width="8.25" style="6" customWidth="1"/>
    <col min="19" max="20" width="11.4140625" style="6" customWidth="1"/>
    <col min="21" max="21" width="14.83203125" style="6" hidden="1" customWidth="1"/>
    <col min="22" max="24" width="11.4140625" style="6" hidden="1" customWidth="1"/>
    <col min="25" max="257" width="11.4140625" style="6" customWidth="1"/>
    <col min="258" max="16384" width="9.1640625" style="6"/>
  </cols>
  <sheetData>
    <row r="2" spans="2:17" x14ac:dyDescent="0.35">
      <c r="B2" s="4" t="s">
        <v>133</v>
      </c>
      <c r="C2" s="5"/>
      <c r="D2" s="5"/>
      <c r="E2" s="5"/>
      <c r="F2" s="5"/>
      <c r="G2" s="5"/>
    </row>
    <row r="4" spans="2:17" s="7" customFormat="1" x14ac:dyDescent="0.35">
      <c r="B4" s="73" t="s">
        <v>114</v>
      </c>
      <c r="C4" s="74" t="s">
        <v>115</v>
      </c>
      <c r="D4" s="74" t="s">
        <v>0</v>
      </c>
      <c r="E4" s="92"/>
      <c r="F4" s="75"/>
      <c r="G4" s="75"/>
      <c r="H4" s="75"/>
      <c r="I4" s="75" t="s">
        <v>1</v>
      </c>
      <c r="J4" s="75"/>
      <c r="K4" s="75"/>
      <c r="L4" s="75"/>
      <c r="M4" s="75"/>
      <c r="N4" s="76"/>
      <c r="O4" s="77" t="s">
        <v>117</v>
      </c>
      <c r="P4" s="74" t="s">
        <v>2</v>
      </c>
      <c r="Q4" s="74" t="s">
        <v>3</v>
      </c>
    </row>
    <row r="5" spans="2:17" s="7" customFormat="1" x14ac:dyDescent="0.35">
      <c r="B5" s="78" t="s">
        <v>116</v>
      </c>
      <c r="C5" s="79"/>
      <c r="D5" s="79" t="s">
        <v>4</v>
      </c>
      <c r="E5" s="79">
        <v>1</v>
      </c>
      <c r="F5" s="80">
        <v>2</v>
      </c>
      <c r="G5" s="80">
        <v>3</v>
      </c>
      <c r="H5" s="80" t="s">
        <v>5</v>
      </c>
      <c r="I5" s="80" t="s">
        <v>6</v>
      </c>
      <c r="J5" s="80" t="s">
        <v>108</v>
      </c>
      <c r="K5" s="81" t="s">
        <v>109</v>
      </c>
      <c r="L5" s="81" t="s">
        <v>110</v>
      </c>
      <c r="M5" s="81" t="s">
        <v>111</v>
      </c>
      <c r="N5" s="80" t="s">
        <v>112</v>
      </c>
      <c r="O5" s="82" t="s">
        <v>118</v>
      </c>
      <c r="P5" s="79"/>
      <c r="Q5" s="79"/>
    </row>
    <row r="6" spans="2:17" ht="15" customHeight="1" x14ac:dyDescent="0.35">
      <c r="B6" s="70">
        <v>1200</v>
      </c>
      <c r="C6" s="71" t="s">
        <v>7</v>
      </c>
      <c r="D6" s="83">
        <v>7250</v>
      </c>
      <c r="E6" s="91"/>
      <c r="F6" s="11"/>
      <c r="G6" s="11"/>
      <c r="H6" s="11">
        <v>-800</v>
      </c>
      <c r="I6" s="11">
        <v>-325</v>
      </c>
      <c r="J6" s="11"/>
      <c r="K6" s="11"/>
      <c r="L6" s="11"/>
      <c r="M6" s="11"/>
      <c r="N6" s="11"/>
      <c r="O6" s="11">
        <f>SUM(D6:N6)</f>
        <v>6125</v>
      </c>
      <c r="P6" s="11"/>
      <c r="Q6" s="11">
        <f>+O6</f>
        <v>6125</v>
      </c>
    </row>
    <row r="7" spans="2:17" ht="15" customHeight="1" x14ac:dyDescent="0.35">
      <c r="B7" s="70">
        <v>1350</v>
      </c>
      <c r="C7" s="71" t="s">
        <v>8</v>
      </c>
      <c r="D7" s="83">
        <v>800</v>
      </c>
      <c r="E7" s="91"/>
      <c r="F7" s="11"/>
      <c r="G7" s="11"/>
      <c r="H7" s="11"/>
      <c r="I7" s="11"/>
      <c r="J7" s="11"/>
      <c r="K7" s="11"/>
      <c r="L7" s="11"/>
      <c r="M7" s="11"/>
      <c r="N7" s="11"/>
      <c r="O7" s="11">
        <f>SUM(D7:N7)</f>
        <v>800</v>
      </c>
      <c r="P7" s="11"/>
      <c r="Q7" s="11">
        <f t="shared" ref="Q7:Q22" si="0">+O7</f>
        <v>800</v>
      </c>
    </row>
    <row r="8" spans="2:17" ht="15" customHeight="1" x14ac:dyDescent="0.35">
      <c r="B8" s="70">
        <v>1400</v>
      </c>
      <c r="C8" s="71" t="s">
        <v>9</v>
      </c>
      <c r="D8" s="83">
        <v>250</v>
      </c>
      <c r="E8" s="91"/>
      <c r="F8" s="12">
        <v>20</v>
      </c>
      <c r="G8" s="11"/>
      <c r="H8" s="11"/>
      <c r="I8" s="11"/>
      <c r="J8" s="11"/>
      <c r="K8" s="11"/>
      <c r="L8" s="11"/>
      <c r="M8" s="11"/>
      <c r="N8" s="11"/>
      <c r="O8" s="11">
        <f>SUM(D8:N8)</f>
        <v>270</v>
      </c>
      <c r="P8" s="11"/>
      <c r="Q8" s="11">
        <f t="shared" si="0"/>
        <v>270</v>
      </c>
    </row>
    <row r="9" spans="2:17" ht="15" customHeight="1" x14ac:dyDescent="0.35">
      <c r="B9" s="70">
        <v>1440</v>
      </c>
      <c r="C9" s="71" t="s">
        <v>10</v>
      </c>
      <c r="D9" s="83">
        <v>500</v>
      </c>
      <c r="E9" s="91"/>
      <c r="F9" s="12"/>
      <c r="G9" s="11">
        <v>400</v>
      </c>
      <c r="H9" s="11"/>
      <c r="I9" s="11"/>
      <c r="J9" s="11"/>
      <c r="K9" s="11"/>
      <c r="L9" s="11"/>
      <c r="M9" s="11"/>
      <c r="N9" s="11"/>
      <c r="O9" s="11">
        <f>SUM(D9:N9)</f>
        <v>900</v>
      </c>
      <c r="P9" s="11"/>
      <c r="Q9" s="11">
        <f t="shared" si="0"/>
        <v>900</v>
      </c>
    </row>
    <row r="10" spans="2:17" ht="15" customHeight="1" x14ac:dyDescent="0.35">
      <c r="B10" s="70">
        <v>1500</v>
      </c>
      <c r="C10" s="71" t="s">
        <v>11</v>
      </c>
      <c r="D10" s="83">
        <v>600</v>
      </c>
      <c r="E10" s="91"/>
      <c r="F10" s="11"/>
      <c r="G10" s="11"/>
      <c r="H10" s="11"/>
      <c r="I10" s="11"/>
      <c r="J10" s="11"/>
      <c r="K10" s="11"/>
      <c r="L10" s="11"/>
      <c r="M10" s="11"/>
      <c r="N10" s="11"/>
      <c r="O10" s="11">
        <f>SUM(D10:N10)</f>
        <v>600</v>
      </c>
      <c r="P10" s="11"/>
      <c r="Q10" s="11">
        <f t="shared" si="0"/>
        <v>600</v>
      </c>
    </row>
    <row r="11" spans="2:17" ht="15" customHeight="1" x14ac:dyDescent="0.35">
      <c r="B11" s="70">
        <v>1810</v>
      </c>
      <c r="C11" s="71" t="s">
        <v>12</v>
      </c>
      <c r="D11" s="83">
        <v>1000</v>
      </c>
      <c r="E11" s="91"/>
      <c r="F11" s="11"/>
      <c r="G11" s="11"/>
      <c r="H11" s="11"/>
      <c r="I11" s="11"/>
      <c r="J11" s="11">
        <v>100</v>
      </c>
      <c r="K11" s="11"/>
      <c r="L11" s="11"/>
      <c r="M11" s="11"/>
      <c r="N11" s="11"/>
      <c r="O11" s="11">
        <f>SUM(D11:N11)</f>
        <v>1100</v>
      </c>
      <c r="P11" s="11"/>
      <c r="Q11" s="11">
        <f t="shared" si="0"/>
        <v>1100</v>
      </c>
    </row>
    <row r="12" spans="2:17" ht="15" customHeight="1" x14ac:dyDescent="0.35">
      <c r="B12" s="70">
        <v>1820</v>
      </c>
      <c r="C12" s="71" t="s">
        <v>13</v>
      </c>
      <c r="D12" s="83">
        <v>350</v>
      </c>
      <c r="E12" s="91"/>
      <c r="F12" s="11"/>
      <c r="G12" s="11"/>
      <c r="H12" s="11"/>
      <c r="I12" s="11"/>
      <c r="J12" s="11"/>
      <c r="K12" s="11">
        <v>-75</v>
      </c>
      <c r="L12" s="11"/>
      <c r="M12" s="11"/>
      <c r="N12" s="11"/>
      <c r="O12" s="11">
        <f>SUM(D12:N12)</f>
        <v>275</v>
      </c>
      <c r="P12" s="11"/>
      <c r="Q12" s="11">
        <f t="shared" si="0"/>
        <v>275</v>
      </c>
    </row>
    <row r="13" spans="2:17" ht="15" customHeight="1" x14ac:dyDescent="0.35">
      <c r="B13" s="70">
        <v>1821</v>
      </c>
      <c r="C13" s="71" t="s">
        <v>14</v>
      </c>
      <c r="D13" s="83">
        <v>550</v>
      </c>
      <c r="E13" s="91"/>
      <c r="F13" s="11"/>
      <c r="G13" s="11"/>
      <c r="H13" s="11"/>
      <c r="I13" s="11"/>
      <c r="J13" s="11"/>
      <c r="K13" s="11"/>
      <c r="L13" s="11">
        <v>150</v>
      </c>
      <c r="M13" s="11"/>
      <c r="N13" s="11"/>
      <c r="O13" s="11">
        <f>SUM(D13:N13)</f>
        <v>700</v>
      </c>
      <c r="P13" s="11"/>
      <c r="Q13" s="11">
        <f t="shared" si="0"/>
        <v>700</v>
      </c>
    </row>
    <row r="14" spans="2:17" ht="15" customHeight="1" x14ac:dyDescent="0.35">
      <c r="B14" s="70">
        <v>1822</v>
      </c>
      <c r="C14" s="71" t="s">
        <v>38</v>
      </c>
      <c r="D14" s="83">
        <v>1822</v>
      </c>
      <c r="E14" s="91"/>
      <c r="F14" s="11"/>
      <c r="G14" s="11"/>
      <c r="H14" s="11"/>
      <c r="I14" s="11"/>
      <c r="J14" s="11"/>
      <c r="K14" s="11"/>
      <c r="L14" s="11"/>
      <c r="M14" s="11">
        <v>-470</v>
      </c>
      <c r="N14" s="11"/>
      <c r="O14" s="11">
        <f>SUM(D14:N14)</f>
        <v>1352</v>
      </c>
      <c r="P14" s="11"/>
      <c r="Q14" s="11">
        <f t="shared" si="0"/>
        <v>1352</v>
      </c>
    </row>
    <row r="15" spans="2:17" ht="15" customHeight="1" x14ac:dyDescent="0.35">
      <c r="B15" s="70">
        <v>1920</v>
      </c>
      <c r="C15" s="71" t="s">
        <v>15</v>
      </c>
      <c r="D15" s="83">
        <v>1000</v>
      </c>
      <c r="E15" s="91"/>
      <c r="F15" s="11"/>
      <c r="G15" s="11"/>
      <c r="H15" s="11"/>
      <c r="I15" s="11"/>
      <c r="J15" s="11"/>
      <c r="K15" s="11"/>
      <c r="L15" s="11"/>
      <c r="M15" s="11"/>
      <c r="N15" s="11"/>
      <c r="O15" s="11">
        <f>SUM(D15:N15)</f>
        <v>1000</v>
      </c>
      <c r="P15" s="11"/>
      <c r="Q15" s="11">
        <f t="shared" si="0"/>
        <v>1000</v>
      </c>
    </row>
    <row r="16" spans="2:17" ht="15" customHeight="1" x14ac:dyDescent="0.35">
      <c r="B16" s="70">
        <v>2000</v>
      </c>
      <c r="C16" s="71" t="s">
        <v>16</v>
      </c>
      <c r="D16" s="83">
        <v>-2500</v>
      </c>
      <c r="E16" s="91"/>
      <c r="F16" s="11"/>
      <c r="G16" s="11"/>
      <c r="H16" s="11"/>
      <c r="I16" s="11"/>
      <c r="J16" s="11"/>
      <c r="K16" s="11"/>
      <c r="L16" s="11"/>
      <c r="M16" s="11"/>
      <c r="N16" s="11"/>
      <c r="O16" s="11">
        <f>SUM(D16:N16)</f>
        <v>-2500</v>
      </c>
      <c r="P16" s="11"/>
      <c r="Q16" s="11">
        <f t="shared" si="0"/>
        <v>-2500</v>
      </c>
    </row>
    <row r="17" spans="2:17" ht="15" customHeight="1" x14ac:dyDescent="0.35">
      <c r="B17" s="70">
        <v>2050</v>
      </c>
      <c r="C17" s="71" t="s">
        <v>17</v>
      </c>
      <c r="D17" s="83">
        <v>-3750</v>
      </c>
      <c r="E17" s="91"/>
      <c r="F17" s="11"/>
      <c r="G17" s="11">
        <v>-150</v>
      </c>
      <c r="H17" s="11"/>
      <c r="I17" s="11"/>
      <c r="J17" s="11"/>
      <c r="K17" s="11"/>
      <c r="L17" s="11"/>
      <c r="M17" s="11"/>
      <c r="N17" s="11">
        <f>-G117</f>
        <v>-1062.5</v>
      </c>
      <c r="O17" s="11">
        <f>SUM(D17:N17)</f>
        <v>-4962.5</v>
      </c>
      <c r="P17" s="11"/>
      <c r="Q17" s="11">
        <f t="shared" si="0"/>
        <v>-4962.5</v>
      </c>
    </row>
    <row r="18" spans="2:17" ht="15" customHeight="1" x14ac:dyDescent="0.35">
      <c r="B18" s="70">
        <v>2240</v>
      </c>
      <c r="C18" s="71" t="s">
        <v>18</v>
      </c>
      <c r="D18" s="83">
        <v>-3125</v>
      </c>
      <c r="E18" s="91"/>
      <c r="F18" s="11"/>
      <c r="G18" s="11"/>
      <c r="H18" s="11"/>
      <c r="I18" s="11"/>
      <c r="J18" s="11"/>
      <c r="K18" s="11"/>
      <c r="L18" s="11"/>
      <c r="M18" s="11"/>
      <c r="N18" s="11"/>
      <c r="O18" s="11">
        <f>SUM(D18:N18)</f>
        <v>-3125</v>
      </c>
      <c r="P18" s="11"/>
      <c r="Q18" s="11">
        <f t="shared" si="0"/>
        <v>-3125</v>
      </c>
    </row>
    <row r="19" spans="2:17" ht="15" customHeight="1" x14ac:dyDescent="0.35">
      <c r="B19" s="70">
        <v>2380</v>
      </c>
      <c r="C19" s="71" t="s">
        <v>19</v>
      </c>
      <c r="D19" s="83">
        <v>-982</v>
      </c>
      <c r="E19" s="91"/>
      <c r="F19" s="11"/>
      <c r="G19" s="11"/>
      <c r="H19" s="11"/>
      <c r="I19" s="11"/>
      <c r="J19" s="11"/>
      <c r="K19" s="11"/>
      <c r="L19" s="11"/>
      <c r="M19" s="11"/>
      <c r="N19" s="11"/>
      <c r="O19" s="11">
        <f>SUM(D19:N19)</f>
        <v>-982</v>
      </c>
      <c r="P19" s="11"/>
      <c r="Q19" s="11">
        <f t="shared" si="0"/>
        <v>-982</v>
      </c>
    </row>
    <row r="20" spans="2:17" ht="15" customHeight="1" x14ac:dyDescent="0.35">
      <c r="B20" s="70">
        <v>2400</v>
      </c>
      <c r="C20" s="71" t="s">
        <v>20</v>
      </c>
      <c r="D20" s="83">
        <v>-450</v>
      </c>
      <c r="E20" s="91"/>
      <c r="F20" s="11"/>
      <c r="G20" s="11"/>
      <c r="H20" s="11"/>
      <c r="I20" s="11"/>
      <c r="J20" s="11"/>
      <c r="K20" s="11"/>
      <c r="L20" s="11"/>
      <c r="M20" s="11"/>
      <c r="N20" s="11"/>
      <c r="O20" s="11">
        <f>SUM(D20:N20)</f>
        <v>-450</v>
      </c>
      <c r="P20" s="11"/>
      <c r="Q20" s="11">
        <f t="shared" si="0"/>
        <v>-450</v>
      </c>
    </row>
    <row r="21" spans="2:17" ht="15" customHeight="1" x14ac:dyDescent="0.35">
      <c r="B21" s="70">
        <v>2500</v>
      </c>
      <c r="C21" s="71" t="s">
        <v>21</v>
      </c>
      <c r="D21" s="83">
        <v>-5</v>
      </c>
      <c r="E21" s="91"/>
      <c r="F21" s="11"/>
      <c r="G21" s="11"/>
      <c r="H21" s="11"/>
      <c r="I21" s="11"/>
      <c r="J21" s="11"/>
      <c r="K21" s="11"/>
      <c r="L21" s="11"/>
      <c r="M21" s="11"/>
      <c r="N21" s="11">
        <f>-D21-G111</f>
        <v>-347.5</v>
      </c>
      <c r="O21" s="11">
        <f>SUM(D21:N21)</f>
        <v>-352.5</v>
      </c>
      <c r="P21" s="11"/>
      <c r="Q21" s="11">
        <f t="shared" si="0"/>
        <v>-352.5</v>
      </c>
    </row>
    <row r="22" spans="2:17" ht="15" customHeight="1" x14ac:dyDescent="0.35">
      <c r="B22" s="70">
        <v>2990</v>
      </c>
      <c r="C22" s="71" t="s">
        <v>22</v>
      </c>
      <c r="D22" s="83">
        <v>-750</v>
      </c>
      <c r="E22" s="91"/>
      <c r="F22" s="11"/>
      <c r="G22" s="11"/>
      <c r="H22" s="11"/>
      <c r="I22" s="11"/>
      <c r="J22" s="11"/>
      <c r="K22" s="11"/>
      <c r="L22" s="11"/>
      <c r="M22" s="11"/>
      <c r="N22" s="11"/>
      <c r="O22" s="11">
        <f>SUM(D22:N22)</f>
        <v>-750</v>
      </c>
      <c r="P22" s="11"/>
      <c r="Q22" s="11">
        <f t="shared" si="0"/>
        <v>-750</v>
      </c>
    </row>
    <row r="23" spans="2:17" ht="15" customHeight="1" x14ac:dyDescent="0.35">
      <c r="B23" s="70">
        <v>3000</v>
      </c>
      <c r="C23" s="71" t="s">
        <v>23</v>
      </c>
      <c r="D23" s="83">
        <v>-7500</v>
      </c>
      <c r="E23" s="91"/>
      <c r="F23" s="11"/>
      <c r="G23" s="11"/>
      <c r="H23" s="11"/>
      <c r="I23" s="11"/>
      <c r="J23" s="11"/>
      <c r="K23" s="11"/>
      <c r="L23" s="11"/>
      <c r="M23" s="11"/>
      <c r="N23" s="11"/>
      <c r="O23" s="11">
        <f>SUM(D23:N23)</f>
        <v>-7500</v>
      </c>
      <c r="P23" s="11">
        <f>+O23</f>
        <v>-7500</v>
      </c>
      <c r="Q23" s="11"/>
    </row>
    <row r="24" spans="2:17" ht="15" customHeight="1" x14ac:dyDescent="0.35">
      <c r="B24" s="70">
        <v>3800</v>
      </c>
      <c r="C24" s="71" t="s">
        <v>24</v>
      </c>
      <c r="D24" s="83">
        <v>-400</v>
      </c>
      <c r="E24" s="91"/>
      <c r="F24" s="11"/>
      <c r="G24" s="11"/>
      <c r="H24" s="11"/>
      <c r="I24" s="11">
        <v>325</v>
      </c>
      <c r="J24" s="11"/>
      <c r="K24" s="11"/>
      <c r="L24" s="11"/>
      <c r="M24" s="11"/>
      <c r="N24" s="11"/>
      <c r="O24" s="11">
        <f>SUM(D24:N24)</f>
        <v>-75</v>
      </c>
      <c r="P24" s="11">
        <f t="shared" ref="P24:P38" si="1">+O24</f>
        <v>-75</v>
      </c>
      <c r="Q24" s="11"/>
    </row>
    <row r="25" spans="2:17" ht="15" customHeight="1" x14ac:dyDescent="0.35">
      <c r="B25" s="70">
        <v>4000</v>
      </c>
      <c r="C25" s="71" t="s">
        <v>27</v>
      </c>
      <c r="D25" s="83">
        <v>3000</v>
      </c>
      <c r="E25" s="91"/>
      <c r="F25" s="11">
        <v>-20</v>
      </c>
      <c r="G25" s="11"/>
      <c r="H25" s="11"/>
      <c r="I25" s="11"/>
      <c r="J25" s="11"/>
      <c r="K25" s="11"/>
      <c r="L25" s="11"/>
      <c r="M25" s="11"/>
      <c r="N25" s="11"/>
      <c r="O25" s="11">
        <f>SUM(D25:N25)</f>
        <v>2980</v>
      </c>
      <c r="P25" s="11">
        <f t="shared" si="1"/>
        <v>2980</v>
      </c>
      <c r="Q25" s="11"/>
    </row>
    <row r="26" spans="2:17" ht="15" customHeight="1" x14ac:dyDescent="0.35">
      <c r="B26" s="70">
        <v>4290</v>
      </c>
      <c r="C26" s="71" t="s">
        <v>28</v>
      </c>
      <c r="D26" s="83">
        <v>0</v>
      </c>
      <c r="E26" s="91"/>
      <c r="F26" s="11"/>
      <c r="G26" s="12">
        <v>-250</v>
      </c>
      <c r="H26" s="11"/>
      <c r="I26" s="11"/>
      <c r="J26" s="11"/>
      <c r="K26" s="11"/>
      <c r="L26" s="11"/>
      <c r="M26" s="11"/>
      <c r="N26" s="11"/>
      <c r="O26" s="11">
        <f>SUM(D26:N26)</f>
        <v>-250</v>
      </c>
      <c r="P26" s="11">
        <f t="shared" si="1"/>
        <v>-250</v>
      </c>
      <c r="Q26" s="11"/>
    </row>
    <row r="27" spans="2:17" ht="15" customHeight="1" x14ac:dyDescent="0.35">
      <c r="B27" s="70">
        <v>5000</v>
      </c>
      <c r="C27" s="71" t="s">
        <v>29</v>
      </c>
      <c r="D27" s="83">
        <v>1500</v>
      </c>
      <c r="E27" s="91"/>
      <c r="F27" s="11"/>
      <c r="G27" s="11"/>
      <c r="H27" s="11"/>
      <c r="I27" s="11"/>
      <c r="J27" s="11"/>
      <c r="K27" s="11"/>
      <c r="L27" s="11"/>
      <c r="M27" s="11"/>
      <c r="N27" s="11"/>
      <c r="O27" s="11">
        <f>SUM(D27:N27)</f>
        <v>1500</v>
      </c>
      <c r="P27" s="11">
        <f t="shared" si="1"/>
        <v>1500</v>
      </c>
      <c r="Q27" s="11"/>
    </row>
    <row r="28" spans="2:17" ht="15" customHeight="1" x14ac:dyDescent="0.35">
      <c r="B28" s="70">
        <v>6000</v>
      </c>
      <c r="C28" s="71" t="s">
        <v>30</v>
      </c>
      <c r="D28" s="83">
        <v>0</v>
      </c>
      <c r="E28" s="91"/>
      <c r="F28" s="11">
        <v>0</v>
      </c>
      <c r="G28" s="11"/>
      <c r="H28" s="11">
        <v>800</v>
      </c>
      <c r="I28" s="11"/>
      <c r="J28" s="11"/>
      <c r="K28" s="11"/>
      <c r="L28" s="11"/>
      <c r="M28" s="11"/>
      <c r="N28" s="11"/>
      <c r="O28" s="11">
        <f>SUM(D28:N28)</f>
        <v>800</v>
      </c>
      <c r="P28" s="11">
        <f t="shared" si="1"/>
        <v>800</v>
      </c>
      <c r="Q28" s="11"/>
    </row>
    <row r="29" spans="2:17" ht="15" customHeight="1" x14ac:dyDescent="0.35">
      <c r="B29" s="70">
        <v>7900</v>
      </c>
      <c r="C29" s="71" t="s">
        <v>31</v>
      </c>
      <c r="D29" s="83">
        <v>2000</v>
      </c>
      <c r="E29" s="91"/>
      <c r="F29" s="11"/>
      <c r="G29" s="11"/>
      <c r="H29" s="11"/>
      <c r="I29" s="11"/>
      <c r="J29" s="11"/>
      <c r="K29" s="11"/>
      <c r="L29" s="11"/>
      <c r="M29" s="11"/>
      <c r="N29" s="11"/>
      <c r="O29" s="11">
        <f>SUM(D29:N29)</f>
        <v>2000</v>
      </c>
      <c r="P29" s="11">
        <f t="shared" si="1"/>
        <v>2000</v>
      </c>
      <c r="Q29" s="11"/>
    </row>
    <row r="30" spans="2:17" ht="15" customHeight="1" x14ac:dyDescent="0.35">
      <c r="B30" s="70">
        <v>8050</v>
      </c>
      <c r="C30" s="71" t="s">
        <v>36</v>
      </c>
      <c r="D30" s="83">
        <v>0</v>
      </c>
      <c r="E30" s="91"/>
      <c r="F30" s="11"/>
      <c r="G30" s="11"/>
      <c r="H30" s="11"/>
      <c r="I30" s="11"/>
      <c r="J30" s="11">
        <v>-400</v>
      </c>
      <c r="K30" s="11">
        <v>-50</v>
      </c>
      <c r="L30" s="11">
        <v>-150</v>
      </c>
      <c r="M30" s="11"/>
      <c r="N30" s="11"/>
      <c r="O30" s="11">
        <f>SUM(D30:N30)</f>
        <v>-600</v>
      </c>
      <c r="P30" s="11">
        <f t="shared" si="1"/>
        <v>-600</v>
      </c>
      <c r="Q30" s="11"/>
    </row>
    <row r="31" spans="2:17" ht="15" customHeight="1" x14ac:dyDescent="0.35">
      <c r="B31" s="70">
        <v>8080</v>
      </c>
      <c r="C31" s="71" t="s">
        <v>37</v>
      </c>
      <c r="D31" s="83"/>
      <c r="E31" s="91"/>
      <c r="F31" s="11"/>
      <c r="G31" s="11"/>
      <c r="H31" s="11"/>
      <c r="I31" s="11"/>
      <c r="J31" s="11"/>
      <c r="K31" s="11">
        <v>25</v>
      </c>
      <c r="L31" s="11"/>
      <c r="M31" s="11"/>
      <c r="N31" s="11"/>
      <c r="O31" s="11">
        <f>SUM(D31:N31)</f>
        <v>25</v>
      </c>
      <c r="P31" s="11">
        <f t="shared" si="1"/>
        <v>25</v>
      </c>
      <c r="Q31" s="11"/>
    </row>
    <row r="32" spans="2:17" ht="15" customHeight="1" x14ac:dyDescent="0.35">
      <c r="B32" s="70">
        <v>8101</v>
      </c>
      <c r="C32" s="71" t="s">
        <v>25</v>
      </c>
      <c r="D32" s="83">
        <v>-500</v>
      </c>
      <c r="E32" s="91"/>
      <c r="F32" s="11"/>
      <c r="G32" s="11"/>
      <c r="H32" s="11"/>
      <c r="I32" s="11"/>
      <c r="J32" s="11">
        <v>500</v>
      </c>
      <c r="K32" s="11"/>
      <c r="L32" s="11"/>
      <c r="M32" s="11"/>
      <c r="N32" s="11"/>
      <c r="O32" s="11">
        <f>SUM(D32:N32)</f>
        <v>0</v>
      </c>
      <c r="P32" s="11">
        <f t="shared" si="1"/>
        <v>0</v>
      </c>
      <c r="Q32" s="11"/>
    </row>
    <row r="33" spans="2:17" ht="15" customHeight="1" x14ac:dyDescent="0.35">
      <c r="B33" s="70">
        <v>8102</v>
      </c>
      <c r="C33" s="71" t="s">
        <v>26</v>
      </c>
      <c r="D33" s="83">
        <v>-225</v>
      </c>
      <c r="E33" s="91"/>
      <c r="F33" s="11"/>
      <c r="G33" s="11"/>
      <c r="H33" s="11"/>
      <c r="I33" s="11"/>
      <c r="J33" s="11"/>
      <c r="K33" s="11">
        <v>225</v>
      </c>
      <c r="L33" s="11"/>
      <c r="M33" s="11"/>
      <c r="N33" s="11"/>
      <c r="O33" s="11">
        <f>SUM(D33:N33)</f>
        <v>0</v>
      </c>
      <c r="P33" s="11">
        <f t="shared" si="1"/>
        <v>0</v>
      </c>
      <c r="Q33" s="11"/>
    </row>
    <row r="34" spans="2:17" ht="15" customHeight="1" x14ac:dyDescent="0.35">
      <c r="B34" s="70">
        <v>8103</v>
      </c>
      <c r="C34" s="71" t="s">
        <v>39</v>
      </c>
      <c r="D34" s="83">
        <v>-435</v>
      </c>
      <c r="E34" s="91"/>
      <c r="F34" s="11"/>
      <c r="G34" s="11"/>
      <c r="H34" s="11"/>
      <c r="I34" s="11"/>
      <c r="J34" s="11"/>
      <c r="K34" s="11"/>
      <c r="L34" s="11"/>
      <c r="M34" s="11">
        <v>435</v>
      </c>
      <c r="N34" s="11"/>
      <c r="O34" s="11">
        <f>SUM(D34:N34)</f>
        <v>0</v>
      </c>
      <c r="P34" s="11">
        <f t="shared" si="1"/>
        <v>0</v>
      </c>
      <c r="Q34" s="11"/>
    </row>
    <row r="35" spans="2:17" ht="15" customHeight="1" x14ac:dyDescent="0.35">
      <c r="B35" s="70">
        <v>8150</v>
      </c>
      <c r="C35" s="71" t="s">
        <v>34</v>
      </c>
      <c r="D35" s="72"/>
      <c r="E35" s="12"/>
      <c r="F35" s="11"/>
      <c r="G35" s="11"/>
      <c r="H35" s="11"/>
      <c r="I35" s="11"/>
      <c r="J35" s="11">
        <v>-200</v>
      </c>
      <c r="K35" s="11">
        <v>-125</v>
      </c>
      <c r="L35" s="11"/>
      <c r="M35" s="11"/>
      <c r="N35" s="11"/>
      <c r="O35" s="11">
        <f>SUM(D35:N35)</f>
        <v>-325</v>
      </c>
      <c r="P35" s="11">
        <f t="shared" si="1"/>
        <v>-325</v>
      </c>
      <c r="Q35" s="11"/>
    </row>
    <row r="36" spans="2:17" ht="15" customHeight="1" x14ac:dyDescent="0.35">
      <c r="B36" s="70">
        <v>8200</v>
      </c>
      <c r="C36" s="71" t="s">
        <v>35</v>
      </c>
      <c r="D36" s="72">
        <v>0</v>
      </c>
      <c r="E36" s="12"/>
      <c r="F36" s="11"/>
      <c r="G36" s="11"/>
      <c r="H36" s="11"/>
      <c r="I36" s="11"/>
      <c r="J36" s="11"/>
      <c r="K36" s="11">
        <v>0</v>
      </c>
      <c r="L36" s="11"/>
      <c r="M36" s="11">
        <v>35</v>
      </c>
      <c r="N36" s="11"/>
      <c r="O36" s="11">
        <f>SUM(D36:N36)</f>
        <v>35</v>
      </c>
      <c r="P36" s="11">
        <f t="shared" si="1"/>
        <v>35</v>
      </c>
      <c r="Q36" s="11"/>
    </row>
    <row r="37" spans="2:17" ht="15" customHeight="1" x14ac:dyDescent="0.35">
      <c r="B37" s="70">
        <v>8300</v>
      </c>
      <c r="C37" s="71" t="s">
        <v>32</v>
      </c>
      <c r="D37" s="72">
        <v>0</v>
      </c>
      <c r="E37" s="12"/>
      <c r="F37" s="11"/>
      <c r="G37" s="11"/>
      <c r="H37" s="11"/>
      <c r="I37" s="11"/>
      <c r="J37" s="11"/>
      <c r="K37" s="11">
        <v>0</v>
      </c>
      <c r="L37" s="11"/>
      <c r="M37" s="11"/>
      <c r="N37" s="11">
        <f>+G113</f>
        <v>347.5</v>
      </c>
      <c r="O37" s="11">
        <f>SUM(D37:N37)</f>
        <v>347.5</v>
      </c>
      <c r="P37" s="11">
        <f t="shared" si="1"/>
        <v>347.5</v>
      </c>
      <c r="Q37" s="11"/>
    </row>
    <row r="38" spans="2:17" ht="15" customHeight="1" x14ac:dyDescent="0.35">
      <c r="B38" s="70">
        <v>8960</v>
      </c>
      <c r="C38" s="71" t="s">
        <v>33</v>
      </c>
      <c r="D38" s="72">
        <v>0</v>
      </c>
      <c r="E38" s="12"/>
      <c r="F38" s="11"/>
      <c r="G38" s="11"/>
      <c r="H38" s="11"/>
      <c r="I38" s="11"/>
      <c r="J38" s="11"/>
      <c r="K38" s="11"/>
      <c r="L38" s="11"/>
      <c r="M38" s="11"/>
      <c r="N38" s="11">
        <f>+G117</f>
        <v>1062.5</v>
      </c>
      <c r="O38" s="11">
        <f>SUM(D38:N38)</f>
        <v>1062.5</v>
      </c>
      <c r="P38" s="11">
        <f t="shared" si="1"/>
        <v>1062.5</v>
      </c>
      <c r="Q38" s="11"/>
    </row>
    <row r="39" spans="2:17" s="7" customFormat="1" ht="15" customHeight="1" x14ac:dyDescent="0.35">
      <c r="B39" s="70"/>
      <c r="C39" s="71" t="s">
        <v>56</v>
      </c>
      <c r="D39" s="72">
        <f>SUM(D6:D38)</f>
        <v>0</v>
      </c>
      <c r="E39" s="12"/>
      <c r="F39" s="12">
        <f t="shared" ref="F39:Q39" si="2">SUM(F6:F38)</f>
        <v>0</v>
      </c>
      <c r="G39" s="12">
        <f t="shared" si="2"/>
        <v>0</v>
      </c>
      <c r="H39" s="12">
        <f t="shared" si="2"/>
        <v>0</v>
      </c>
      <c r="I39" s="12">
        <f t="shared" si="2"/>
        <v>0</v>
      </c>
      <c r="J39" s="12">
        <f t="shared" si="2"/>
        <v>0</v>
      </c>
      <c r="K39" s="12">
        <f t="shared" si="2"/>
        <v>0</v>
      </c>
      <c r="L39" s="12">
        <f t="shared" si="2"/>
        <v>0</v>
      </c>
      <c r="M39" s="12">
        <f t="shared" si="2"/>
        <v>0</v>
      </c>
      <c r="N39" s="12">
        <f t="shared" si="2"/>
        <v>0</v>
      </c>
      <c r="O39" s="12">
        <f t="shared" si="2"/>
        <v>0</v>
      </c>
      <c r="P39" s="12">
        <f t="shared" si="2"/>
        <v>0</v>
      </c>
      <c r="Q39" s="12">
        <f t="shared" si="2"/>
        <v>0</v>
      </c>
    </row>
    <row r="41" spans="2:17" x14ac:dyDescent="0.35">
      <c r="B41" s="13"/>
      <c r="C41" s="14" t="s">
        <v>119</v>
      </c>
    </row>
    <row r="42" spans="2:17" x14ac:dyDescent="0.35">
      <c r="B42" s="13"/>
      <c r="C42" s="15"/>
    </row>
    <row r="43" spans="2:17" x14ac:dyDescent="0.35">
      <c r="B43" s="13">
        <v>1</v>
      </c>
      <c r="C43" s="15" t="s">
        <v>40</v>
      </c>
    </row>
    <row r="44" spans="2:17" x14ac:dyDescent="0.35">
      <c r="B44" s="13"/>
      <c r="C44" s="15"/>
    </row>
    <row r="45" spans="2:17" x14ac:dyDescent="0.35">
      <c r="B45" s="13">
        <v>2</v>
      </c>
      <c r="C45" s="15" t="s">
        <v>41</v>
      </c>
    </row>
    <row r="46" spans="2:17" x14ac:dyDescent="0.35">
      <c r="B46" s="13"/>
      <c r="C46" s="15"/>
    </row>
    <row r="47" spans="2:17" x14ac:dyDescent="0.35">
      <c r="B47" s="13">
        <v>3</v>
      </c>
      <c r="C47" s="15" t="s">
        <v>139</v>
      </c>
    </row>
    <row r="48" spans="2:17" x14ac:dyDescent="0.35">
      <c r="B48" s="13"/>
      <c r="C48" s="15" t="s">
        <v>136</v>
      </c>
    </row>
    <row r="49" spans="2:12" x14ac:dyDescent="0.35">
      <c r="B49" s="6"/>
      <c r="C49" s="15" t="s">
        <v>137</v>
      </c>
    </row>
    <row r="50" spans="2:12" x14ac:dyDescent="0.35">
      <c r="B50" s="13"/>
      <c r="C50" s="15" t="s">
        <v>138</v>
      </c>
    </row>
    <row r="51" spans="2:12" x14ac:dyDescent="0.35">
      <c r="B51" s="13"/>
    </row>
    <row r="52" spans="2:12" x14ac:dyDescent="0.35">
      <c r="B52" s="13">
        <v>4</v>
      </c>
      <c r="C52" s="16" t="s">
        <v>42</v>
      </c>
      <c r="D52" s="17" t="s">
        <v>43</v>
      </c>
      <c r="E52" s="17"/>
      <c r="F52" s="17" t="s">
        <v>44</v>
      </c>
      <c r="G52" s="17"/>
      <c r="H52" s="17" t="s">
        <v>45</v>
      </c>
      <c r="I52" s="17" t="s">
        <v>46</v>
      </c>
      <c r="J52" s="17" t="s">
        <v>47</v>
      </c>
      <c r="K52" s="17" t="s">
        <v>56</v>
      </c>
    </row>
    <row r="53" spans="2:12" x14ac:dyDescent="0.35">
      <c r="B53" s="13"/>
      <c r="C53" s="18" t="s">
        <v>48</v>
      </c>
      <c r="D53" s="18">
        <v>8000</v>
      </c>
      <c r="E53" s="18"/>
      <c r="F53" s="18">
        <v>-500</v>
      </c>
      <c r="G53" s="18"/>
      <c r="H53" s="18">
        <v>7500</v>
      </c>
      <c r="I53" s="20">
        <v>1</v>
      </c>
      <c r="J53" s="19">
        <v>0.1</v>
      </c>
      <c r="K53" s="18">
        <v>750</v>
      </c>
    </row>
    <row r="54" spans="2:12" x14ac:dyDescent="0.35">
      <c r="B54" s="13"/>
      <c r="C54" s="18" t="s">
        <v>49</v>
      </c>
      <c r="D54" s="18"/>
      <c r="E54" s="18"/>
      <c r="F54" s="18"/>
      <c r="G54" s="18"/>
      <c r="H54" s="18">
        <v>1000</v>
      </c>
      <c r="I54" s="20">
        <v>0.25</v>
      </c>
      <c r="J54" s="19">
        <v>0.1</v>
      </c>
      <c r="K54" s="18">
        <v>25</v>
      </c>
    </row>
    <row r="55" spans="2:12" x14ac:dyDescent="0.35">
      <c r="B55" s="13"/>
      <c r="C55" s="18" t="s">
        <v>44</v>
      </c>
      <c r="D55" s="18"/>
      <c r="E55" s="18"/>
      <c r="F55" s="18"/>
      <c r="G55" s="18"/>
      <c r="H55" s="18">
        <v>500</v>
      </c>
      <c r="I55" s="20">
        <v>0.5</v>
      </c>
      <c r="J55" s="19">
        <v>0.1</v>
      </c>
      <c r="K55" s="18">
        <v>25</v>
      </c>
    </row>
    <row r="56" spans="2:12" x14ac:dyDescent="0.35">
      <c r="B56" s="13"/>
      <c r="C56" s="18"/>
      <c r="D56" s="18"/>
      <c r="E56" s="18"/>
      <c r="F56" s="18"/>
      <c r="G56" s="18"/>
      <c r="H56" s="18"/>
      <c r="I56" s="18"/>
      <c r="J56" s="18"/>
      <c r="K56" s="16">
        <v>800</v>
      </c>
      <c r="L56" s="18"/>
    </row>
    <row r="57" spans="2:12" x14ac:dyDescent="0.35">
      <c r="B57" s="13"/>
      <c r="C57" s="21" t="s">
        <v>50</v>
      </c>
      <c r="D57" s="22"/>
      <c r="E57" s="22"/>
      <c r="F57" s="22"/>
      <c r="G57" s="22"/>
      <c r="H57" s="22"/>
      <c r="I57" s="22"/>
      <c r="J57" s="22"/>
      <c r="K57" s="22"/>
      <c r="L57" s="22"/>
    </row>
    <row r="58" spans="2:12" x14ac:dyDescent="0.35">
      <c r="B58" s="13"/>
      <c r="C58" s="22" t="s">
        <v>51</v>
      </c>
      <c r="F58" s="22">
        <v>500</v>
      </c>
      <c r="G58" s="22"/>
      <c r="H58" s="22"/>
      <c r="I58" s="22"/>
      <c r="J58" s="22"/>
      <c r="K58" s="22"/>
      <c r="L58" s="22"/>
    </row>
    <row r="59" spans="2:12" x14ac:dyDescent="0.35">
      <c r="B59" s="13"/>
      <c r="C59" s="22" t="s">
        <v>30</v>
      </c>
      <c r="F59" s="22">
        <v>-175.00000000000003</v>
      </c>
      <c r="G59" s="22"/>
      <c r="H59" s="22"/>
      <c r="I59" s="22"/>
      <c r="J59" s="22"/>
      <c r="K59" s="22"/>
      <c r="L59" s="22"/>
    </row>
    <row r="60" spans="2:12" x14ac:dyDescent="0.35">
      <c r="B60" s="13"/>
      <c r="C60" s="22" t="s">
        <v>50</v>
      </c>
      <c r="F60" s="16">
        <v>325</v>
      </c>
      <c r="G60" s="18"/>
      <c r="H60" s="22"/>
      <c r="I60" s="22"/>
      <c r="J60" s="22"/>
      <c r="K60" s="22"/>
      <c r="L60" s="22"/>
    </row>
    <row r="61" spans="2:12" x14ac:dyDescent="0.35">
      <c r="B61" s="13"/>
      <c r="C61" s="22"/>
      <c r="F61" s="18"/>
      <c r="G61" s="18"/>
      <c r="H61" s="22"/>
      <c r="I61" s="22"/>
      <c r="J61" s="22"/>
      <c r="K61" s="22"/>
      <c r="L61" s="22"/>
    </row>
    <row r="62" spans="2:12" x14ac:dyDescent="0.35">
      <c r="B62" s="13"/>
      <c r="C62" s="23" t="s">
        <v>52</v>
      </c>
    </row>
    <row r="63" spans="2:12" x14ac:dyDescent="0.35">
      <c r="B63" s="13"/>
      <c r="C63" s="24" t="s">
        <v>53</v>
      </c>
      <c r="F63" s="20">
        <v>400</v>
      </c>
      <c r="G63" s="20"/>
    </row>
    <row r="64" spans="2:12" x14ac:dyDescent="0.35">
      <c r="B64" s="13"/>
      <c r="C64" s="25" t="s">
        <v>54</v>
      </c>
      <c r="F64" s="26">
        <v>-325</v>
      </c>
      <c r="G64" s="26"/>
    </row>
    <row r="65" spans="2:12" x14ac:dyDescent="0.35">
      <c r="B65" s="13"/>
      <c r="C65" s="27" t="s">
        <v>55</v>
      </c>
      <c r="D65" s="8"/>
      <c r="E65" s="8"/>
      <c r="F65" s="28">
        <v>75</v>
      </c>
      <c r="G65" s="20"/>
    </row>
    <row r="66" spans="2:12" x14ac:dyDescent="0.35">
      <c r="B66" s="13"/>
    </row>
    <row r="67" spans="2:12" x14ac:dyDescent="0.35">
      <c r="B67" s="13">
        <v>5</v>
      </c>
      <c r="C67" s="15" t="s">
        <v>57</v>
      </c>
    </row>
    <row r="68" spans="2:12" x14ac:dyDescent="0.35">
      <c r="B68" s="13"/>
      <c r="C68" s="15" t="s">
        <v>63</v>
      </c>
      <c r="H68" s="6" t="s">
        <v>64</v>
      </c>
      <c r="L68" s="29">
        <v>400</v>
      </c>
    </row>
    <row r="69" spans="2:12" x14ac:dyDescent="0.35">
      <c r="B69" s="13"/>
      <c r="C69" s="15" t="s">
        <v>58</v>
      </c>
      <c r="H69" s="15" t="s">
        <v>59</v>
      </c>
      <c r="I69" s="15" t="s">
        <v>62</v>
      </c>
      <c r="L69" s="29">
        <v>300</v>
      </c>
    </row>
    <row r="70" spans="2:12" x14ac:dyDescent="0.35">
      <c r="B70" s="13"/>
      <c r="C70" s="6" t="s">
        <v>60</v>
      </c>
      <c r="H70" s="6" t="s">
        <v>61</v>
      </c>
      <c r="L70" s="30">
        <v>200</v>
      </c>
    </row>
    <row r="71" spans="2:12" x14ac:dyDescent="0.35">
      <c r="B71" s="13"/>
    </row>
    <row r="72" spans="2:12" x14ac:dyDescent="0.35">
      <c r="B72" s="13">
        <v>6</v>
      </c>
      <c r="C72" s="15" t="s">
        <v>65</v>
      </c>
    </row>
    <row r="73" spans="2:12" x14ac:dyDescent="0.35">
      <c r="B73" s="13"/>
      <c r="C73" s="15" t="s">
        <v>67</v>
      </c>
      <c r="L73" s="30">
        <v>25</v>
      </c>
    </row>
    <row r="74" spans="2:12" x14ac:dyDescent="0.35">
      <c r="B74" s="13"/>
      <c r="C74" s="15" t="s">
        <v>113</v>
      </c>
      <c r="L74" s="30">
        <v>25</v>
      </c>
    </row>
    <row r="75" spans="2:12" x14ac:dyDescent="0.35">
      <c r="B75" s="13"/>
      <c r="C75" s="15" t="s">
        <v>60</v>
      </c>
      <c r="I75" s="15" t="s">
        <v>66</v>
      </c>
      <c r="L75" s="29">
        <v>125</v>
      </c>
    </row>
    <row r="76" spans="2:12" x14ac:dyDescent="0.35">
      <c r="B76" s="13"/>
      <c r="C76" s="15"/>
    </row>
    <row r="77" spans="2:12" x14ac:dyDescent="0.35">
      <c r="B77" s="13">
        <v>7</v>
      </c>
      <c r="C77" s="6" t="s">
        <v>68</v>
      </c>
    </row>
    <row r="78" spans="2:12" x14ac:dyDescent="0.35">
      <c r="B78" s="13"/>
    </row>
    <row r="79" spans="2:12" s="7" customFormat="1" x14ac:dyDescent="0.35">
      <c r="B79" s="13"/>
      <c r="C79" s="22"/>
      <c r="D79" s="6"/>
      <c r="E79" s="6"/>
      <c r="F79" s="6"/>
      <c r="G79" s="6"/>
      <c r="H79" s="88" t="s">
        <v>69</v>
      </c>
      <c r="I79" s="89"/>
      <c r="J79" s="89"/>
      <c r="K79" s="89"/>
      <c r="L79" s="90"/>
    </row>
    <row r="80" spans="2:12" s="7" customFormat="1" x14ac:dyDescent="0.35">
      <c r="B80" s="13"/>
      <c r="C80" s="10" t="s">
        <v>70</v>
      </c>
      <c r="D80" s="31" t="s">
        <v>71</v>
      </c>
      <c r="E80" s="93" t="s">
        <v>121</v>
      </c>
      <c r="F80" s="94" t="s">
        <v>72</v>
      </c>
      <c r="G80" s="32" t="s">
        <v>73</v>
      </c>
      <c r="H80" s="33" t="s">
        <v>78</v>
      </c>
      <c r="I80" s="9" t="s">
        <v>77</v>
      </c>
      <c r="J80" s="9" t="s">
        <v>79</v>
      </c>
      <c r="K80" s="33" t="s">
        <v>120</v>
      </c>
      <c r="L80" s="33" t="s">
        <v>80</v>
      </c>
    </row>
    <row r="81" spans="2:18" x14ac:dyDescent="0.35">
      <c r="B81" s="13"/>
      <c r="C81" s="34" t="s">
        <v>74</v>
      </c>
      <c r="D81" s="35">
        <v>100</v>
      </c>
      <c r="E81" s="36">
        <v>2</v>
      </c>
      <c r="F81" s="35">
        <v>1.5</v>
      </c>
      <c r="G81" s="36">
        <v>3.5</v>
      </c>
      <c r="H81" s="35">
        <v>200</v>
      </c>
      <c r="I81" s="35">
        <v>150</v>
      </c>
      <c r="J81" s="35">
        <v>350</v>
      </c>
      <c r="K81" s="37"/>
      <c r="L81" s="35"/>
    </row>
    <row r="82" spans="2:18" x14ac:dyDescent="0.35">
      <c r="B82" s="13"/>
      <c r="C82" s="34" t="s">
        <v>75</v>
      </c>
      <c r="D82" s="35">
        <v>100</v>
      </c>
      <c r="E82" s="36">
        <v>2</v>
      </c>
      <c r="F82" s="35">
        <v>1.5</v>
      </c>
      <c r="G82" s="36">
        <v>2.5</v>
      </c>
      <c r="H82" s="35">
        <v>200</v>
      </c>
      <c r="I82" s="35">
        <v>150</v>
      </c>
      <c r="J82" s="35">
        <v>250</v>
      </c>
      <c r="K82" s="38"/>
      <c r="L82" s="35"/>
    </row>
    <row r="83" spans="2:18" x14ac:dyDescent="0.35">
      <c r="B83" s="13"/>
      <c r="C83" s="39" t="s">
        <v>76</v>
      </c>
      <c r="D83" s="33">
        <v>100</v>
      </c>
      <c r="E83" s="40">
        <v>3</v>
      </c>
      <c r="F83" s="33">
        <v>2.5</v>
      </c>
      <c r="G83" s="40">
        <v>2</v>
      </c>
      <c r="H83" s="35">
        <v>300</v>
      </c>
      <c r="I83" s="35">
        <v>250</v>
      </c>
      <c r="J83" s="35">
        <v>200</v>
      </c>
      <c r="K83" s="41"/>
      <c r="L83" s="35"/>
    </row>
    <row r="84" spans="2:18" x14ac:dyDescent="0.35">
      <c r="B84" s="13"/>
      <c r="C84" s="22"/>
      <c r="H84" s="31">
        <v>700</v>
      </c>
      <c r="I84" s="31">
        <v>550</v>
      </c>
      <c r="J84" s="31">
        <v>800</v>
      </c>
      <c r="K84" s="42">
        <v>700</v>
      </c>
      <c r="L84" s="31">
        <v>150</v>
      </c>
    </row>
    <row r="85" spans="2:18" x14ac:dyDescent="0.35">
      <c r="B85" s="13"/>
    </row>
    <row r="86" spans="2:18" x14ac:dyDescent="0.35">
      <c r="B86" s="13"/>
      <c r="C86" s="6" t="s">
        <v>81</v>
      </c>
    </row>
    <row r="87" spans="2:18" x14ac:dyDescent="0.35">
      <c r="B87" s="13"/>
      <c r="C87" s="6" t="s">
        <v>82</v>
      </c>
    </row>
    <row r="88" spans="2:18" x14ac:dyDescent="0.35">
      <c r="B88" s="13"/>
    </row>
    <row r="89" spans="2:18" s="7" customFormat="1" x14ac:dyDescent="0.35">
      <c r="B89" s="13">
        <v>8</v>
      </c>
      <c r="C89" s="43" t="s">
        <v>102</v>
      </c>
      <c r="D89" s="43"/>
      <c r="E89" s="43"/>
      <c r="F89" s="44" t="s">
        <v>83</v>
      </c>
      <c r="G89" s="44" t="s">
        <v>84</v>
      </c>
      <c r="H89" s="44" t="s">
        <v>85</v>
      </c>
      <c r="I89" s="44" t="s">
        <v>86</v>
      </c>
      <c r="J89" s="44" t="s">
        <v>87</v>
      </c>
      <c r="K89" s="44" t="s">
        <v>88</v>
      </c>
      <c r="L89" s="44" t="s">
        <v>89</v>
      </c>
      <c r="M89" s="45"/>
      <c r="N89" s="43"/>
      <c r="O89" s="46"/>
      <c r="P89" s="47"/>
      <c r="Q89" s="47" t="s">
        <v>90</v>
      </c>
      <c r="R89" s="48"/>
    </row>
    <row r="90" spans="2:18" s="7" customFormat="1" x14ac:dyDescent="0.35">
      <c r="B90" s="13"/>
      <c r="C90" s="49" t="s">
        <v>93</v>
      </c>
      <c r="D90" s="50" t="s">
        <v>71</v>
      </c>
      <c r="E90" s="50"/>
      <c r="F90" s="51" t="s">
        <v>92</v>
      </c>
      <c r="G90" s="51" t="s">
        <v>93</v>
      </c>
      <c r="H90" s="51" t="s">
        <v>93</v>
      </c>
      <c r="I90" s="51" t="s">
        <v>94</v>
      </c>
      <c r="J90" s="51" t="s">
        <v>95</v>
      </c>
      <c r="K90" s="51" t="s">
        <v>92</v>
      </c>
      <c r="L90" s="51" t="s">
        <v>96</v>
      </c>
      <c r="M90" s="45"/>
      <c r="N90" s="52" t="s">
        <v>91</v>
      </c>
      <c r="O90" s="53" t="s">
        <v>97</v>
      </c>
      <c r="P90" s="53" t="s">
        <v>98</v>
      </c>
      <c r="Q90" s="54" t="s">
        <v>99</v>
      </c>
      <c r="R90" s="55" t="s">
        <v>2</v>
      </c>
    </row>
    <row r="91" spans="2:18" x14ac:dyDescent="0.35">
      <c r="B91" s="13"/>
      <c r="C91" s="87" t="s">
        <v>100</v>
      </c>
      <c r="D91" s="87">
        <v>25</v>
      </c>
      <c r="E91" s="87"/>
      <c r="F91" s="87">
        <v>50</v>
      </c>
      <c r="G91" s="87"/>
      <c r="H91" s="56"/>
      <c r="I91" s="57">
        <v>1250</v>
      </c>
      <c r="J91" s="57">
        <v>25</v>
      </c>
      <c r="K91" s="57"/>
      <c r="L91" s="58">
        <v>50</v>
      </c>
      <c r="M91" s="59"/>
      <c r="N91" s="87" t="s">
        <v>100</v>
      </c>
      <c r="O91" s="57">
        <v>1250</v>
      </c>
      <c r="P91" s="57"/>
      <c r="Q91" s="57"/>
      <c r="R91" s="57">
        <v>0</v>
      </c>
    </row>
    <row r="92" spans="2:18" x14ac:dyDescent="0.35">
      <c r="B92" s="13"/>
      <c r="C92" s="87" t="s">
        <v>101</v>
      </c>
      <c r="D92" s="87">
        <v>-5</v>
      </c>
      <c r="E92" s="87"/>
      <c r="F92" s="87"/>
      <c r="G92" s="87">
        <v>55</v>
      </c>
      <c r="H92" s="56">
        <v>50</v>
      </c>
      <c r="I92" s="57">
        <v>-250</v>
      </c>
      <c r="J92" s="57">
        <v>0</v>
      </c>
      <c r="K92" s="57">
        <v>0</v>
      </c>
      <c r="L92" s="58">
        <v>0</v>
      </c>
      <c r="M92" s="59"/>
      <c r="N92" s="87" t="s">
        <v>101</v>
      </c>
      <c r="O92" s="57">
        <v>0</v>
      </c>
      <c r="P92" s="57">
        <v>275</v>
      </c>
      <c r="Q92" s="57">
        <v>250</v>
      </c>
      <c r="R92" s="57">
        <v>25</v>
      </c>
    </row>
    <row r="93" spans="2:18" x14ac:dyDescent="0.35">
      <c r="B93" s="13"/>
      <c r="C93" s="87" t="s">
        <v>102</v>
      </c>
      <c r="D93" s="87">
        <v>4</v>
      </c>
      <c r="E93" s="87"/>
      <c r="F93" s="87">
        <v>80</v>
      </c>
      <c r="G93" s="87"/>
      <c r="H93" s="56">
        <v>0</v>
      </c>
      <c r="I93" s="57">
        <v>320</v>
      </c>
      <c r="J93" s="57">
        <v>24</v>
      </c>
      <c r="K93" s="57">
        <v>1320</v>
      </c>
      <c r="L93" s="58">
        <v>55</v>
      </c>
      <c r="M93" s="59"/>
      <c r="N93" s="87" t="s">
        <v>102</v>
      </c>
      <c r="O93" s="57">
        <v>320</v>
      </c>
      <c r="P93" s="57">
        <v>0</v>
      </c>
      <c r="Q93" s="57">
        <v>0</v>
      </c>
      <c r="R93" s="57">
        <v>0</v>
      </c>
    </row>
    <row r="94" spans="2:18" x14ac:dyDescent="0.35">
      <c r="B94" s="13"/>
      <c r="C94" s="87" t="s">
        <v>101</v>
      </c>
      <c r="D94" s="87">
        <v>-4</v>
      </c>
      <c r="E94" s="87"/>
      <c r="F94" s="87"/>
      <c r="G94" s="87">
        <v>40</v>
      </c>
      <c r="H94" s="56">
        <v>55</v>
      </c>
      <c r="I94" s="57">
        <v>-220</v>
      </c>
      <c r="J94" s="57">
        <v>0</v>
      </c>
      <c r="K94" s="57">
        <v>0</v>
      </c>
      <c r="L94" s="58">
        <v>0</v>
      </c>
      <c r="M94" s="59"/>
      <c r="N94" s="87" t="s">
        <v>101</v>
      </c>
      <c r="O94" s="57">
        <v>0</v>
      </c>
      <c r="P94" s="57">
        <v>160</v>
      </c>
      <c r="Q94" s="57">
        <v>220</v>
      </c>
      <c r="R94" s="57">
        <v>-60</v>
      </c>
    </row>
    <row r="95" spans="2:18" x14ac:dyDescent="0.35">
      <c r="B95" s="13"/>
      <c r="C95" s="87" t="s">
        <v>102</v>
      </c>
      <c r="D95" s="87">
        <v>6</v>
      </c>
      <c r="E95" s="87"/>
      <c r="F95" s="87">
        <v>42</v>
      </c>
      <c r="G95" s="87"/>
      <c r="H95" s="56">
        <v>0</v>
      </c>
      <c r="I95" s="57">
        <v>252</v>
      </c>
      <c r="J95" s="57">
        <v>26</v>
      </c>
      <c r="K95" s="57">
        <v>1352</v>
      </c>
      <c r="L95" s="58">
        <v>52</v>
      </c>
      <c r="M95" s="59"/>
      <c r="N95" s="87" t="s">
        <v>102</v>
      </c>
      <c r="O95" s="57">
        <v>252</v>
      </c>
      <c r="P95" s="57">
        <v>0</v>
      </c>
      <c r="Q95" s="57">
        <v>0</v>
      </c>
      <c r="R95" s="57">
        <v>0</v>
      </c>
    </row>
    <row r="96" spans="2:18" x14ac:dyDescent="0.35">
      <c r="C96" s="52" t="s">
        <v>103</v>
      </c>
      <c r="D96" s="52">
        <v>26</v>
      </c>
      <c r="E96" s="52"/>
      <c r="F96" s="52"/>
      <c r="G96" s="52"/>
      <c r="H96" s="52"/>
      <c r="I96" s="57">
        <v>1352</v>
      </c>
      <c r="J96" s="57">
        <v>26</v>
      </c>
      <c r="K96" s="57">
        <v>1352</v>
      </c>
      <c r="L96" s="58">
        <v>52</v>
      </c>
      <c r="M96" s="59"/>
      <c r="N96" s="52" t="s">
        <v>103</v>
      </c>
      <c r="O96" s="57">
        <v>572</v>
      </c>
      <c r="P96" s="57">
        <v>435</v>
      </c>
      <c r="Q96" s="57">
        <v>470</v>
      </c>
      <c r="R96" s="57">
        <v>-35</v>
      </c>
    </row>
    <row r="97" spans="2:18" x14ac:dyDescent="0.35">
      <c r="C97" s="60"/>
      <c r="D97" s="60"/>
      <c r="E97" s="60"/>
      <c r="F97" s="60"/>
      <c r="G97" s="60"/>
      <c r="H97" s="60"/>
      <c r="I97" s="61"/>
      <c r="J97" s="61"/>
      <c r="K97" s="61"/>
      <c r="L97" s="62"/>
      <c r="M97" s="59"/>
      <c r="N97" s="60"/>
      <c r="O97" s="61"/>
      <c r="P97" s="61"/>
      <c r="Q97" s="61"/>
      <c r="R97" s="61"/>
    </row>
    <row r="98" spans="2:18" x14ac:dyDescent="0.35">
      <c r="C98" s="60"/>
      <c r="D98" s="60"/>
      <c r="E98" s="60"/>
      <c r="F98" s="60"/>
      <c r="G98" s="60"/>
      <c r="H98" s="60"/>
      <c r="I98" s="61"/>
      <c r="J98" s="61"/>
      <c r="K98" s="61"/>
      <c r="L98" s="62"/>
      <c r="M98" s="59"/>
      <c r="N98" s="60"/>
      <c r="O98" s="61"/>
      <c r="P98" s="61"/>
      <c r="Q98" s="61"/>
      <c r="R98" s="61"/>
    </row>
    <row r="99" spans="2:18" x14ac:dyDescent="0.35">
      <c r="C99" s="84" t="s">
        <v>122</v>
      </c>
      <c r="D99" s="84" t="s">
        <v>100</v>
      </c>
      <c r="E99" s="84"/>
      <c r="F99" s="84" t="s">
        <v>123</v>
      </c>
      <c r="G99" s="84" t="s">
        <v>123</v>
      </c>
      <c r="H99" s="84" t="s">
        <v>0</v>
      </c>
      <c r="I99" s="84" t="s">
        <v>124</v>
      </c>
      <c r="J99" s="84" t="s">
        <v>125</v>
      </c>
      <c r="K99" s="84" t="s">
        <v>2</v>
      </c>
      <c r="L99" s="84" t="s">
        <v>3</v>
      </c>
      <c r="M99" s="59"/>
      <c r="N99" s="60"/>
      <c r="O99" s="61"/>
      <c r="P99" s="61"/>
      <c r="Q99" s="61"/>
      <c r="R99" s="61"/>
    </row>
    <row r="100" spans="2:18" x14ac:dyDescent="0.35">
      <c r="C100" s="85"/>
      <c r="D100" s="85"/>
      <c r="E100" s="85"/>
      <c r="F100" s="85" t="s">
        <v>126</v>
      </c>
      <c r="G100" s="85" t="s">
        <v>127</v>
      </c>
      <c r="H100" s="85" t="s">
        <v>4</v>
      </c>
      <c r="I100" s="85" t="s">
        <v>128</v>
      </c>
      <c r="J100" s="85" t="s">
        <v>4</v>
      </c>
      <c r="K100" s="85"/>
      <c r="L100" s="85"/>
      <c r="M100" s="59"/>
      <c r="N100" s="60"/>
      <c r="O100" s="61"/>
      <c r="P100" s="61"/>
      <c r="Q100" s="61"/>
      <c r="R100" s="61"/>
    </row>
    <row r="101" spans="2:18" x14ac:dyDescent="0.35">
      <c r="C101" s="86" t="s">
        <v>129</v>
      </c>
      <c r="D101" s="2">
        <v>1250</v>
      </c>
      <c r="E101" s="2"/>
      <c r="F101" s="3">
        <v>572</v>
      </c>
      <c r="G101" s="1"/>
      <c r="H101" s="2">
        <v>1822</v>
      </c>
      <c r="I101" s="3">
        <v>-470</v>
      </c>
      <c r="J101" s="2">
        <v>1352</v>
      </c>
      <c r="K101" s="1"/>
      <c r="L101" s="2">
        <v>1352</v>
      </c>
      <c r="M101" s="59"/>
      <c r="N101" s="60"/>
      <c r="O101" s="61"/>
      <c r="P101" s="61"/>
      <c r="Q101" s="61"/>
      <c r="R101" s="61"/>
    </row>
    <row r="102" spans="2:18" x14ac:dyDescent="0.35">
      <c r="C102" s="86" t="s">
        <v>15</v>
      </c>
      <c r="D102" s="1"/>
      <c r="E102" s="1"/>
      <c r="F102" s="3">
        <v>-572</v>
      </c>
      <c r="G102" s="3">
        <v>435</v>
      </c>
      <c r="H102" s="3">
        <v>-137</v>
      </c>
      <c r="I102" s="1"/>
      <c r="J102" s="1"/>
      <c r="K102" s="1"/>
      <c r="L102" s="1"/>
      <c r="M102" s="59"/>
      <c r="N102" s="60"/>
      <c r="O102" s="61"/>
      <c r="P102" s="61"/>
      <c r="Q102" s="61"/>
      <c r="R102" s="61"/>
    </row>
    <row r="103" spans="2:18" x14ac:dyDescent="0.35">
      <c r="C103" s="86" t="s">
        <v>127</v>
      </c>
      <c r="D103" s="1"/>
      <c r="E103" s="1"/>
      <c r="F103" s="1"/>
      <c r="G103" s="3">
        <v>-435</v>
      </c>
      <c r="H103" s="3">
        <v>-435</v>
      </c>
      <c r="I103" s="3">
        <v>435</v>
      </c>
      <c r="J103" s="1"/>
      <c r="K103" s="1"/>
      <c r="L103" s="1"/>
      <c r="M103" s="59"/>
      <c r="N103" s="60"/>
      <c r="O103" s="61"/>
      <c r="P103" s="61"/>
      <c r="Q103" s="61"/>
      <c r="R103" s="61"/>
    </row>
    <row r="104" spans="2:18" x14ac:dyDescent="0.35">
      <c r="C104" s="86" t="s">
        <v>130</v>
      </c>
      <c r="D104" s="1"/>
      <c r="E104" s="1"/>
      <c r="F104" s="1"/>
      <c r="G104" s="1"/>
      <c r="H104" s="1"/>
      <c r="I104" s="1"/>
      <c r="J104" s="1"/>
      <c r="K104" s="1"/>
      <c r="L104" s="1"/>
      <c r="M104" s="59"/>
      <c r="N104" s="60"/>
      <c r="O104" s="61"/>
      <c r="P104" s="61"/>
      <c r="Q104" s="61"/>
      <c r="R104" s="61"/>
    </row>
    <row r="105" spans="2:18" x14ac:dyDescent="0.35">
      <c r="C105" s="86" t="s">
        <v>131</v>
      </c>
      <c r="D105" s="1"/>
      <c r="E105" s="1"/>
      <c r="F105" s="1"/>
      <c r="G105" s="1"/>
      <c r="H105" s="1"/>
      <c r="I105" s="3">
        <v>35</v>
      </c>
      <c r="J105" s="3">
        <v>35</v>
      </c>
      <c r="K105" s="1"/>
      <c r="L105" s="1"/>
      <c r="M105" s="59"/>
      <c r="N105" s="60"/>
      <c r="O105" s="61"/>
      <c r="P105" s="61"/>
      <c r="Q105" s="61"/>
      <c r="R105" s="61"/>
    </row>
    <row r="107" spans="2:18" x14ac:dyDescent="0.35">
      <c r="C107" s="6" t="s">
        <v>104</v>
      </c>
      <c r="D107" s="6">
        <v>26</v>
      </c>
      <c r="F107" s="6">
        <v>52</v>
      </c>
      <c r="G107" s="6" t="s">
        <v>62</v>
      </c>
      <c r="H107" s="6">
        <f>+D107*F107</f>
        <v>1352</v>
      </c>
    </row>
    <row r="109" spans="2:18" x14ac:dyDescent="0.35">
      <c r="B109" s="13">
        <v>9</v>
      </c>
      <c r="C109" s="6" t="s">
        <v>134</v>
      </c>
      <c r="G109" s="63">
        <f>-SUM(P23:P36)</f>
        <v>1410</v>
      </c>
    </row>
    <row r="110" spans="2:18" x14ac:dyDescent="0.35">
      <c r="B110" s="13"/>
      <c r="G110" s="63"/>
    </row>
    <row r="111" spans="2:18" x14ac:dyDescent="0.35">
      <c r="C111" s="6" t="s">
        <v>32</v>
      </c>
      <c r="D111" s="64">
        <f>G109</f>
        <v>1410</v>
      </c>
      <c r="E111" s="64"/>
      <c r="F111" s="65">
        <v>0.25</v>
      </c>
      <c r="G111" s="63">
        <f>+D111*F111</f>
        <v>352.5</v>
      </c>
    </row>
    <row r="112" spans="2:18" x14ac:dyDescent="0.35">
      <c r="C112" s="6" t="s">
        <v>105</v>
      </c>
      <c r="D112" s="66"/>
      <c r="E112" s="66"/>
      <c r="F112" s="67"/>
      <c r="G112" s="68">
        <f>+D21</f>
        <v>-5</v>
      </c>
    </row>
    <row r="113" spans="3:7" x14ac:dyDescent="0.35">
      <c r="C113" s="8" t="s">
        <v>132</v>
      </c>
      <c r="D113" s="66"/>
      <c r="E113" s="66"/>
      <c r="F113" s="67"/>
      <c r="G113" s="68">
        <f>SUM(G111:G112)</f>
        <v>347.5</v>
      </c>
    </row>
    <row r="114" spans="3:7" x14ac:dyDescent="0.35">
      <c r="D114" s="66"/>
      <c r="E114" s="66"/>
      <c r="F114" s="67"/>
      <c r="G114" s="68"/>
    </row>
    <row r="115" spans="3:7" x14ac:dyDescent="0.35">
      <c r="C115" s="8" t="s">
        <v>106</v>
      </c>
      <c r="D115" s="8"/>
      <c r="E115" s="8"/>
      <c r="F115" s="8"/>
      <c r="G115" s="69">
        <f>+G109-G113</f>
        <v>1062.5</v>
      </c>
    </row>
    <row r="116" spans="3:7" x14ac:dyDescent="0.35">
      <c r="G116" s="63"/>
    </row>
    <row r="117" spans="3:7" x14ac:dyDescent="0.35">
      <c r="C117" s="8" t="s">
        <v>107</v>
      </c>
      <c r="D117" s="8"/>
      <c r="E117" s="8"/>
      <c r="F117" s="8"/>
      <c r="G117" s="69">
        <f>+G115</f>
        <v>1062.5</v>
      </c>
    </row>
    <row r="118" spans="3:7" x14ac:dyDescent="0.35">
      <c r="G118" s="63"/>
    </row>
  </sheetData>
  <mergeCells count="1">
    <mergeCell ref="H79:L7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13-8 Skjema</vt:lpstr>
      <vt:lpstr>13-8 Løsning</vt:lpstr>
      <vt:lpstr>'13-8 Løsning'!Print_Area</vt:lpstr>
      <vt:lpstr>'13-8 Skjema'!Print_Area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cp:lastPrinted>2009-11-02T08:48:22Z</cp:lastPrinted>
  <dcterms:created xsi:type="dcterms:W3CDTF">2008-02-12T19:02:21Z</dcterms:created>
  <dcterms:modified xsi:type="dcterms:W3CDTF">2017-10-08T07:25:48Z</dcterms:modified>
</cp:coreProperties>
</file>